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pivotTables/pivotTable4.xml" ContentType="application/vnd.openxmlformats-officedocument.spreadsheetml.pivotTable+xml"/>
  <Override PartName="/xl/pivotCache/pivotCacheDefinition3.xml" ContentType="application/vnd.openxmlformats-officedocument.spreadsheetml.pivotCacheDefinition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Cache/pivotCacheRecords3.xml" ContentType="application/vnd.openxmlformats-officedocument.spreadsheetml.pivotCacheRecord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pivotTables/pivotTable5.xml" ContentType="application/vnd.openxmlformats-officedocument.spreadsheetml.pivotTable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pivotTables/pivotTable3.xml" ContentType="application/vnd.openxmlformats-officedocument.spreadsheetml.pivotTable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ate1904="1"/>
  <bookViews>
    <workbookView xWindow="2680" yWindow="1500" windowWidth="28240" windowHeight="17440" xr2:uid="{752BAC88-3D22-6345-9E5D-6A586CA68B77}"/>
  </bookViews>
  <sheets>
    <sheet name="汇总分析" sheetId="1" r:id="rId1"/>
    <sheet name="明细表" sheetId="2" r:id="rId2"/>
    <sheet name="汇率" sheetId="3" r:id="rId3"/>
  </sheets>
  <definedNames>
    <definedName name="_xlnm._FilterDatabase" localSheetId="1">'明细表'!$A$34:$AZ$120</definedName>
  </definedNames>
  <calcPr calcId="0"/>
  <pivotCaches>
    <pivotCache cacheId="3" r:id="rId4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AI111" authorId="0">
      <text>
        <r>
          <rPr>
            <rFont val="宋体"/>
            <b/>
            <color rgb="FF000000"/>
            <sz val="9.0"/>
          </rPr>
          <t xml:space="preserve">Xunzi Liu:</t>
        </r>
        <r>
          <rPr>
            <rFont val="宋体"/>
            <color rgb="FF000000"/>
            <sz val="9.0"/>
          </rPr>
          <t xml:space="preserve">
预估</t>
        </r>
        <r>
          <t xml:space="preserve">
</t>
        </r>
        <r>
          <t xml:space="preserve">  - Gemini</t>
        </r>
      </text>
    </comment>
    <comment ref="N58" authorId="0">
      <text>
        <r>
          <rPr>
            <rFont val="Helvetica"/>
            <color rgb="FF000000"/>
            <sz val="10.0"/>
          </rPr>
          <t xml:space="preserve">[线程批注]
你的Excel版本可读取此线程批注; 但如果在更新版本的Excel中打开文件，则对批注所作的任何改动都将被删除。了解详细信息: https://go.microsoft.com/fwlink/?linkid=870924
注释:
    三家合计</t>
        </r>
        <r>
          <t xml:space="preserve">
</t>
        </r>
        <r>
          <t xml:space="preserve">  - Gemini</t>
        </r>
      </text>
    </comment>
    <comment ref="AL57" authorId="0">
      <text>
        <r>
          <rPr>
            <rFont val="宋体"/>
            <b/>
            <color rgb="FF000000"/>
            <sz val="9.0"/>
          </rPr>
          <t xml:space="preserve">Lyric Liu:</t>
        </r>
        <r>
          <rPr>
            <rFont val="宋体"/>
            <color rgb="FF000000"/>
            <sz val="9.0"/>
          </rPr>
          <t xml:space="preserve">
翻译公司的费用</t>
        </r>
        <r>
          <t xml:space="preserve">
</t>
        </r>
        <r>
          <t xml:space="preserve">  - Gemini</t>
        </r>
      </text>
    </comment>
    <comment ref="AN38" authorId="0">
      <text>
        <r>
          <rPr>
            <rFont val="宋体"/>
            <b/>
            <color rgb="FF000000"/>
            <sz val="9.0"/>
          </rPr>
          <t xml:space="preserve">Xunzi Liu:</t>
        </r>
        <r>
          <rPr>
            <rFont val="宋体"/>
            <color rgb="FF000000"/>
            <sz val="9.0"/>
          </rPr>
          <t xml:space="preserve">
四川分所徐铣才</t>
        </r>
        <r>
          <t xml:space="preserve">
</t>
        </r>
        <r>
          <t xml:space="preserve">  - Gemini</t>
        </r>
      </text>
    </comment>
    <comment ref="AG76" authorId="0">
      <text>
        <r>
          <rPr>
            <rFont val="宋体"/>
            <b/>
            <color rgb="FF000000"/>
            <sz val="9.0"/>
          </rPr>
          <t xml:space="preserve">Lyric Liu:</t>
        </r>
        <r>
          <rPr>
            <rFont val="宋体"/>
            <color rgb="FF000000"/>
            <sz val="9.0"/>
          </rPr>
          <t xml:space="preserve">
税率为0.06769</t>
        </r>
        <r>
          <t xml:space="preserve">
</t>
        </r>
        <r>
          <t xml:space="preserve">  - Gemini</t>
        </r>
      </text>
    </comment>
    <comment ref="M6" authorId="0">
      <text>
        <r>
          <rPr>
            <rFont val="Helvetica"/>
            <color rgb="FF000000"/>
            <sz val="10.0"/>
          </rPr>
          <t xml:space="preserve">[线程批注]
你的Excel版本可读取此线程批注; 但如果在更新版本的Excel中打开文件，则对批注所作的任何改动都将被删除。了解详细信息: https://go.microsoft.com/fwlink/?linkid=870924
注释:
    5000万美元</t>
        </r>
        <r>
          <t xml:space="preserve">
</t>
        </r>
        <r>
          <t xml:space="preserve">  - Gemini</t>
        </r>
      </text>
    </comment>
    <comment ref="AT54" authorId="0">
      <text>
        <r>
          <rPr>
            <rFont val="宋体"/>
            <b/>
            <color rgb="FF000000"/>
            <sz val="9.0"/>
          </rPr>
          <t xml:space="preserve">Lyric Liu:</t>
        </r>
        <r>
          <rPr>
            <rFont val="宋体"/>
            <color rgb="FF000000"/>
            <sz val="9.0"/>
          </rPr>
          <t xml:space="preserve">
USD4153.48</t>
        </r>
        <r>
          <t xml:space="preserve">
</t>
        </r>
        <r>
          <t xml:space="preserve">  - Gemini</t>
        </r>
      </text>
    </comment>
    <comment ref="AV41" authorId="0">
      <text>
        <r>
          <rPr>
            <rFont val="Helvetica"/>
            <color rgb="FF000000"/>
            <sz val="10.0"/>
          </rPr>
          <t xml:space="preserve">[线程批注]
你的Excel版本可读取此线程批注; 但如果在更新版本的Excel中打开文件，则对批注所作的任何改动都将被删除。了解详细信息: https://go.microsoft.com/fwlink/?linkid=870924
注释:
    结汇手续费</t>
        </r>
        <r>
          <t xml:space="preserve">
</t>
        </r>
        <r>
          <t xml:space="preserve">  - Gemini</t>
        </r>
      </text>
    </comment>
    <comment ref="AV54" authorId="0">
      <text>
        <r>
          <rPr>
            <rFont val="Helvetica"/>
            <color rgb="FF000000"/>
            <sz val="10.0"/>
          </rPr>
          <t xml:space="preserve">[线程批注]
你的Excel版本可读取此线程批注; 但如果在更新版本的Excel中打开文件，则对批注所作的任何改动都将被删除。了解详细信息: https://go.microsoft.com/fwlink/?linkid=870924
注释:
    汇率差，按美元付。</t>
        </r>
        <r>
          <t xml:space="preserve">
</t>
        </r>
        <r>
          <t xml:space="preserve">  - Gemini</t>
        </r>
      </text>
    </comment>
    <comment ref="X2" authorId="0">
      <text>
        <r>
          <rPr>
            <rFont val="宋体"/>
            <b/>
            <color rgb="FF000000"/>
            <sz val="9.0"/>
          </rPr>
          <t xml:space="preserve">Xunzi Liu:</t>
        </r>
        <r>
          <rPr>
            <rFont val="宋体"/>
            <color rgb="FF000000"/>
            <sz val="9.0"/>
          </rPr>
          <t xml:space="preserve">
“内地企业境外上市审计业务”是指根据《会计师事务所从事中国内地企业境外上市审计业务暂行规定》（财会﹝2015﹞9号）的相关规定，中国内地企业直接或间接在境外发行股票、债券或其他证券并上市（含拟上市）相关的财务报告审计以及上市后年度财务报告审计等业务。</t>
        </r>
        <r>
          <t xml:space="preserve">
</t>
        </r>
        <r>
          <t xml:space="preserve">  - Gemini</t>
        </r>
      </text>
    </comment>
    <comment ref="AM57" authorId="0">
      <text>
        <r>
          <rPr>
            <rFont val="宋体"/>
            <b/>
            <color rgb="FF000000"/>
            <sz val="9.0"/>
          </rPr>
          <t xml:space="preserve">Lyric Liu:</t>
        </r>
        <r>
          <rPr>
            <rFont val="宋体"/>
            <color rgb="FF000000"/>
            <sz val="9.0"/>
          </rPr>
          <t xml:space="preserve">
分给翻译公司5587元，代办公司4000元，沈姐10000元</t>
        </r>
        <r>
          <t xml:space="preserve">
</t>
        </r>
        <r>
          <t xml:space="preserve">  - Gemini</t>
        </r>
      </text>
    </comment>
    <comment ref="O84" authorId="0">
      <text>
        <r>
          <rPr>
            <rFont val="Helvetica"/>
            <color rgb="FF000000"/>
            <sz val="10.0"/>
          </rPr>
          <t xml:space="preserve">[线程批注]
你的Excel版本可读取此线程批注; 但如果在更新版本的Excel中打开文件，则对批注所作的任何改动都将被删除。了解详细信息: https://go.microsoft.com/fwlink/?linkid=870924
注释:
    高建伟</t>
        </r>
        <r>
          <t xml:space="preserve">
</t>
        </r>
        <r>
          <t xml:space="preserve">  - Gemini</t>
        </r>
      </text>
    </comment>
    <comment ref="AF76" authorId="0">
      <text>
        <r>
          <rPr>
            <rFont val="宋体"/>
            <b/>
            <color rgb="FF000000"/>
            <sz val="9.0"/>
          </rPr>
          <t xml:space="preserve">Lyric Liu:</t>
        </r>
        <r>
          <rPr>
            <rFont val="宋体"/>
            <color rgb="FF000000"/>
            <sz val="9.0"/>
          </rPr>
          <t xml:space="preserve">
预估总价</t>
        </r>
        <r>
          <t xml:space="preserve">
</t>
        </r>
        <r>
          <t xml:space="preserve">  - Gemini</t>
        </r>
      </text>
    </comment>
    <comment ref="AV57" authorId="0">
      <text>
        <r>
          <rPr>
            <rFont val="Helvetica"/>
            <color rgb="FF000000"/>
            <sz val="10.0"/>
          </rPr>
          <t xml:space="preserve">[线程批注]
你的Excel版本可读取此线程批注; 但如果在更新版本的Excel中打开文件，则对批注所作的任何改动都将被删除。了解详细信息: https://go.microsoft.com/fwlink/?linkid=870924
注释:
    结汇手续费</t>
        </r>
        <r>
          <t xml:space="preserve">
</t>
        </r>
        <r>
          <t xml:space="preserve">  - Gemini</t>
        </r>
      </text>
    </comment>
    <comment ref="O78" authorId="0">
      <text>
        <r>
          <rPr>
            <rFont val="宋体"/>
            <b/>
            <color rgb="FF000000"/>
            <sz val="9.0"/>
          </rPr>
          <t xml:space="preserve">Lyric Liu:</t>
        </r>
        <r>
          <rPr>
            <rFont val="宋体"/>
            <color rgb="FF000000"/>
            <sz val="9.0"/>
          </rPr>
          <t xml:space="preserve">
之前在马来西亚知道Crowe （可能合作过）</t>
        </r>
        <r>
          <t xml:space="preserve">
</t>
        </r>
        <r>
          <t xml:space="preserve">  - Gemini</t>
        </r>
      </text>
    </comment>
    <comment ref="M7" authorId="0">
      <text>
        <r>
          <rPr>
            <rFont val="Helvetica"/>
            <color rgb="FF000000"/>
            <sz val="10.0"/>
          </rPr>
          <t xml:space="preserve">[线程批注]
你的Excel版本可读取此线程批注; 但如果在更新版本的Excel中打开文件，则对批注所作的任何改动都将被删除。了解详细信息: https://go.microsoft.com/fwlink/?linkid=870924
注释:
    1亿美元</t>
        </r>
        <r>
          <t xml:space="preserve">
</t>
        </r>
        <r>
          <t xml:space="preserve">  - Gemini</t>
        </r>
      </text>
    </comment>
    <comment ref="U90" authorId="0">
      <text>
        <r>
          <rPr>
            <rFont val="Helvetica"/>
            <color rgb="FF000000"/>
            <sz val="10.0"/>
          </rPr>
          <t xml:space="preserve">[线程批注]
你的Excel版本可读取此线程批注; 但如果在更新版本的Excel中打开文件，则对批注所作的任何改动都将被删除。了解详细信息: https://go.microsoft.com/fwlink/?linkid=870924
注释:
    shiding.zhang@1yunhui.com</t>
        </r>
        <r>
          <t xml:space="preserve">
</t>
        </r>
        <r>
          <t xml:space="preserve">  - Gemini</t>
        </r>
      </text>
    </comment>
    <comment ref="AV55" authorId="0">
      <text>
        <r>
          <rPr>
            <rFont val="Helvetica"/>
            <color rgb="FF000000"/>
            <sz val="10.0"/>
          </rPr>
          <t xml:space="preserve">[线程批注]
你的Excel版本可读取此线程批注; 但如果在更新版本的Excel中打开文件，则对批注所作的任何改动都将被删除。了解详细信息: https://go.microsoft.com/fwlink/?linkid=870924
注释:
    结汇手续费</t>
        </r>
        <r>
          <t xml:space="preserve">
</t>
        </r>
        <r>
          <t xml:space="preserve">  - Gemini</t>
        </r>
      </text>
    </comment>
    <comment ref="AB96" authorId="0">
      <text>
        <r>
          <rPr>
            <rFont val="宋体"/>
            <b/>
            <color rgb="FF000000"/>
            <sz val="9.0"/>
          </rPr>
          <t xml:space="preserve">Xunzi Liu:</t>
        </r>
        <r>
          <rPr>
            <rFont val="宋体"/>
            <color rgb="FF000000"/>
            <sz val="9.0"/>
          </rPr>
          <t xml:space="preserve">
北京执业中心审计二部（税务所陶战银参与） 中止，无法承接，推荐给上海陈鹏志重新报价</t>
        </r>
        <r>
          <t xml:space="preserve">
</t>
        </r>
        <r>
          <t xml:space="preserve">  - Gemini</t>
        </r>
      </text>
    </comment>
    <comment ref="X34" authorId="0">
      <text>
        <r>
          <rPr>
            <rFont val="宋体"/>
            <b/>
            <color rgb="FF000000"/>
            <sz val="9.0"/>
          </rPr>
          <t xml:space="preserve">Xunzi Liu:</t>
        </r>
        <r>
          <rPr>
            <rFont val="宋体"/>
            <color rgb="FF000000"/>
            <sz val="9.0"/>
          </rPr>
          <t xml:space="preserve">
财政部口径
</t>
        </r>
        <r>
          <t xml:space="preserve">
</t>
        </r>
        <r>
          <t xml:space="preserve">  - Gemini</t>
        </r>
      </text>
    </comment>
  </commentList>
</comments>
</file>

<file path=xl/sharedStrings.xml><?xml version="1.0" encoding="utf-8"?>
<sst xmlns="http://schemas.openxmlformats.org/spreadsheetml/2006/main">
  <si>
    <r>
      <rPr>
        <b/>
        <color rgb="FF000000"/>
        <rFont val="Arial"/>
        <sz val="10"/>
      </rPr>
      <t xml:space="preserve">Cash Basis </t>
    </r>
    <r>
      <rPr>
        <b/>
        <color rgb="FF000000"/>
        <rFont val="宋体"/>
        <sz val="10"/>
      </rPr>
      <t xml:space="preserve">（收付实现制）</t>
    </r>
  </si>
  <si>
    <r>
      <rPr>
        <b/>
        <color rgb="FF000000"/>
        <rFont val="Arial"/>
        <sz val="10"/>
      </rPr>
      <t xml:space="preserve">Accrual Basis </t>
    </r>
    <r>
      <rPr>
        <b/>
        <color rgb="FF000000"/>
        <rFont val="宋体"/>
        <sz val="10"/>
      </rPr>
      <t xml:space="preserve">（权责发生制）</t>
    </r>
  </si>
  <si>
    <t>成功率分析</t>
  </si>
  <si>
    <t>WON-成功</t>
  </si>
  <si>
    <t>全部</t>
  </si>
  <si>
    <t>行标签</t>
  </si>
  <si>
    <t>求和项:应收总服务费（含税）</t>
  </si>
  <si>
    <t>求和项:已收款金额</t>
  </si>
  <si>
    <t>求和项:合作分所总服务费（含税）</t>
  </si>
  <si>
    <t>求和项:境外所总服务费（含税）</t>
  </si>
  <si>
    <t>计数项:类别</t>
  </si>
  <si>
    <t>求和项:报价（不含税）</t>
  </si>
  <si>
    <t>求和项:总报价</t>
  </si>
  <si>
    <t>LOST-失败</t>
  </si>
  <si>
    <t>张兰哲</t>
  </si>
  <si>
    <t>NA-不适用</t>
  </si>
  <si>
    <t>(空白)</t>
  </si>
  <si>
    <t>PENDING-洽谈中</t>
  </si>
  <si>
    <t>陈晓玲</t>
  </si>
  <si>
    <t>佟锐</t>
  </si>
  <si>
    <t>总计</t>
  </si>
  <si>
    <t>按项目数量</t>
  </si>
  <si>
    <t>按报价金额</t>
  </si>
  <si>
    <t>洽谈成功率</t>
  </si>
  <si>
    <t>董付堂</t>
  </si>
  <si>
    <t>项目流失率</t>
  </si>
  <si>
    <r>
      <rPr>
        <color rgb="FF000000"/>
        <rFont val="宋体"/>
        <sz val="10"/>
      </rPr>
      <t xml:space="preserve">类别</t>
    </r>
  </si>
  <si>
    <r>
      <rPr>
        <color rgb="FF000000"/>
        <rFont val="宋体"/>
        <sz val="10"/>
      </rPr>
      <t xml:space="preserve">业务是否承接</t>
    </r>
  </si>
  <si>
    <r>
      <rPr>
        <color rgb="FF000000"/>
        <rFont val="宋体"/>
        <sz val="10"/>
      </rPr>
      <t xml:space="preserve">业务性质</t>
    </r>
  </si>
  <si>
    <t>委托方类型</t>
  </si>
  <si>
    <r>
      <rPr>
        <color rgb="FF000000"/>
        <rFont val="宋体"/>
        <sz val="10"/>
      </rPr>
      <t xml:space="preserve">行业选择</t>
    </r>
    <r>
      <rPr>
        <color rgb="FF000000"/>
        <rFont val="Arial"/>
        <sz val="10"/>
      </rPr>
      <t xml:space="preserve">INDUSTRY SELECTION</t>
    </r>
  </si>
  <si>
    <r>
      <rPr>
        <color rgb="FF000000"/>
        <rFont val="微软雅黑"/>
        <sz val="10"/>
      </rPr>
      <t xml:space="preserve">客户年收入水平（元）</t>
    </r>
  </si>
  <si>
    <r>
      <rPr>
        <color rgb="FF000000"/>
        <rFont val="宋体"/>
        <sz val="10"/>
      </rPr>
      <t xml:space="preserve">推荐来源</t>
    </r>
  </si>
  <si>
    <r>
      <rPr>
        <color rgb="FF000000"/>
        <rFont val="宋体"/>
        <sz val="10"/>
      </rPr>
      <t xml:space="preserve">业务类型</t>
    </r>
  </si>
  <si>
    <r>
      <rPr>
        <color rgb="FF000000"/>
        <rFont val="宋体"/>
        <sz val="10"/>
      </rPr>
      <t xml:space="preserve">财政部报备业务性质</t>
    </r>
  </si>
  <si>
    <t>国富承接单位</t>
  </si>
  <si>
    <r>
      <rPr>
        <color rgb="FF000000"/>
        <rFont val="宋体"/>
        <sz val="10"/>
      </rPr>
      <t xml:space="preserve">若未承接，原因？</t>
    </r>
  </si>
  <si>
    <r>
      <rPr>
        <color rgb="FF000000"/>
        <rFont val="宋体"/>
        <sz val="10"/>
      </rPr>
      <t xml:space="preserve">对内</t>
    </r>
    <r>
      <rPr>
        <color rgb="FF000000"/>
        <rFont val="Arial"/>
        <sz val="10"/>
      </rPr>
      <t xml:space="preserve">-</t>
    </r>
    <r>
      <rPr>
        <color rgb="FF000000"/>
        <rFont val="宋体"/>
        <sz val="10"/>
      </rPr>
      <t xml:space="preserve">首年</t>
    </r>
  </si>
  <si>
    <r>
      <rPr>
        <color rgb="FF000000"/>
        <rFont val="Arial"/>
        <sz val="10"/>
      </rPr>
      <t xml:space="preserve">WON-</t>
    </r>
    <r>
      <rPr>
        <color rgb="FF000000"/>
        <rFont val="宋体"/>
        <sz val="10"/>
      </rPr>
      <t xml:space="preserve">成功</t>
    </r>
  </si>
  <si>
    <r>
      <rPr>
        <color rgb="FF000000"/>
        <rFont val="宋体"/>
        <sz val="10"/>
      </rPr>
      <t xml:space="preserve">老客户老业务</t>
    </r>
  </si>
  <si>
    <r>
      <rPr>
        <color rgb="FF000000"/>
        <rFont val="宋体"/>
        <sz val="10"/>
      </rPr>
      <t xml:space="preserve">外商投资企业</t>
    </r>
  </si>
  <si>
    <r>
      <rPr>
        <color rgb="FF000000"/>
        <rFont val="宋体"/>
        <sz val="10"/>
      </rPr>
      <t xml:space="preserve">汽车</t>
    </r>
    <r>
      <rPr>
        <color rgb="FF000000"/>
        <rFont val="Arial"/>
        <sz val="10"/>
      </rPr>
      <t xml:space="preserve">Automibles </t>
    </r>
  </si>
  <si>
    <r>
      <rPr>
        <color rgb="FF000000"/>
        <rFont val="宋体"/>
        <sz val="10"/>
      </rPr>
      <t xml:space="preserve">低于</t>
    </r>
    <r>
      <rPr>
        <color rgb="FF000000"/>
        <rFont val="Arial"/>
        <sz val="10"/>
      </rPr>
      <t xml:space="preserve">500</t>
    </r>
    <r>
      <rPr>
        <color rgb="FF000000"/>
        <rFont val="宋体"/>
        <sz val="10"/>
      </rPr>
      <t xml:space="preserve">万元</t>
    </r>
  </si>
  <si>
    <r>
      <rPr>
        <color rgb="FF000000"/>
        <rFont val="宋体"/>
        <sz val="10"/>
      </rPr>
      <t xml:space="preserve">国富集团内部</t>
    </r>
  </si>
  <si>
    <r>
      <rPr>
        <color rgb="FF000000"/>
        <rFont val="宋体"/>
        <sz val="10"/>
      </rPr>
      <t xml:space="preserve">审计</t>
    </r>
  </si>
  <si>
    <r>
      <rPr>
        <color rgb="FF000000"/>
        <rFont val="宋体"/>
        <sz val="10"/>
      </rPr>
      <t xml:space="preserve">①内地企业境外上市审计业务</t>
    </r>
  </si>
  <si>
    <r>
      <rPr>
        <color rgb="FF000000"/>
        <rFont val="宋体"/>
        <sz val="10"/>
      </rPr>
      <t xml:space="preserve">国富会计所</t>
    </r>
  </si>
  <si>
    <r>
      <rPr>
        <color rgb="FF000000"/>
        <rFont val="Arial"/>
        <sz val="10"/>
      </rPr>
      <t xml:space="preserve">1</t>
    </r>
    <r>
      <rPr>
        <color rgb="FF000000"/>
        <rFont val="宋体"/>
        <sz val="10"/>
      </rPr>
      <t xml:space="preserve">、客户风险高，拒绝承接；</t>
    </r>
    <r>
      <rPr>
        <color rgb="FF000000"/>
        <rFont val="Arial"/>
        <sz val="10"/>
      </rPr>
      <t xml:space="preserve"> </t>
    </r>
  </si>
  <si>
    <r>
      <rPr>
        <color rgb="FF000000"/>
        <rFont val="宋体"/>
        <sz val="10"/>
      </rPr>
      <t xml:space="preserve">对内</t>
    </r>
    <r>
      <rPr>
        <color rgb="FF000000"/>
        <rFont val="Arial"/>
        <sz val="10"/>
      </rPr>
      <t xml:space="preserve">-</t>
    </r>
    <r>
      <rPr>
        <color rgb="FF000000"/>
        <rFont val="宋体"/>
        <sz val="10"/>
      </rPr>
      <t xml:space="preserve">延续</t>
    </r>
  </si>
  <si>
    <r>
      <rPr>
        <color rgb="FF000000"/>
        <rFont val="Arial"/>
        <sz val="10"/>
      </rPr>
      <t xml:space="preserve">LOST-</t>
    </r>
    <r>
      <rPr>
        <color rgb="FF000000"/>
        <rFont val="宋体"/>
        <sz val="10"/>
      </rPr>
      <t xml:space="preserve">失败</t>
    </r>
  </si>
  <si>
    <r>
      <rPr>
        <color rgb="FF000000"/>
        <rFont val="宋体"/>
        <sz val="10"/>
      </rPr>
      <t xml:space="preserve">老客户新业务</t>
    </r>
  </si>
  <si>
    <r>
      <rPr>
        <color rgb="FF000000"/>
        <rFont val="微软雅黑"/>
        <sz val="10"/>
      </rPr>
      <t xml:space="preserve">外资代表处</t>
    </r>
  </si>
  <si>
    <r>
      <rPr>
        <color rgb="FF000000"/>
        <rFont val="宋体"/>
        <sz val="10"/>
      </rPr>
      <t xml:space="preserve">化工</t>
    </r>
    <r>
      <rPr>
        <color rgb="FF000000"/>
        <rFont val="Arial"/>
        <sz val="10"/>
      </rPr>
      <t xml:space="preserve">Chemicals</t>
    </r>
  </si>
  <si>
    <r>
      <rPr>
        <color rgb="FF000000"/>
        <rFont val="Arial"/>
        <sz val="10"/>
      </rPr>
      <t xml:space="preserve">500</t>
    </r>
    <r>
      <rPr>
        <color rgb="FF000000"/>
        <rFont val="宋体"/>
        <sz val="10"/>
      </rPr>
      <t xml:space="preserve">万元（含）至</t>
    </r>
    <r>
      <rPr>
        <color rgb="FF000000"/>
        <rFont val="Arial"/>
        <sz val="10"/>
      </rPr>
      <t xml:space="preserve">1000</t>
    </r>
    <r>
      <rPr>
        <color rgb="FF000000"/>
        <rFont val="宋体"/>
        <sz val="10"/>
      </rPr>
      <t xml:space="preserve">万元</t>
    </r>
  </si>
  <si>
    <t>Crowe Global</t>
  </si>
  <si>
    <r>
      <rPr>
        <color rgb="FF000000"/>
        <rFont val="Helvetica"/>
        <sz val="10"/>
      </rPr>
      <t xml:space="preserve">税务</t>
    </r>
  </si>
  <si>
    <r>
      <rPr>
        <color rgb="FF000000"/>
        <rFont val="Helvetica"/>
        <sz val="10"/>
      </rPr>
      <t xml:space="preserve">②非内地企业境外上市审计业务</t>
    </r>
  </si>
  <si>
    <r>
      <rPr>
        <color rgb="FF000000"/>
        <rFont val="宋体"/>
        <sz val="10"/>
      </rPr>
      <t xml:space="preserve">咨询公司</t>
    </r>
  </si>
  <si>
    <r>
      <rPr>
        <color rgb="FF000000"/>
        <rFont val="Arial"/>
        <sz val="10"/>
      </rPr>
      <t xml:space="preserve">2</t>
    </r>
    <r>
      <rPr>
        <color rgb="FF000000"/>
        <rFont val="宋体"/>
        <sz val="10"/>
      </rPr>
      <t xml:space="preserve">、超出团队服务范围或能力，未能承接</t>
    </r>
    <r>
      <rPr>
        <color rgb="FF000000"/>
        <rFont val="Arial"/>
        <sz val="10"/>
      </rPr>
      <t xml:space="preserve">;</t>
    </r>
  </si>
  <si>
    <r>
      <rPr>
        <color rgb="FF000000"/>
        <rFont val="宋体"/>
        <sz val="10"/>
      </rPr>
      <t xml:space="preserve">对外</t>
    </r>
  </si>
  <si>
    <r>
      <rPr>
        <color rgb="FF000000"/>
        <rFont val="Arial"/>
        <sz val="10"/>
      </rPr>
      <t xml:space="preserve">PENDING-</t>
    </r>
    <r>
      <rPr>
        <color rgb="FF000000"/>
        <rFont val="宋体"/>
        <sz val="10"/>
      </rPr>
      <t xml:space="preserve">洽谈中</t>
    </r>
  </si>
  <si>
    <r>
      <rPr>
        <color rgb="FF000000"/>
        <rFont val="宋体"/>
        <sz val="10"/>
      </rPr>
      <t xml:space="preserve">新客户新业务</t>
    </r>
  </si>
  <si>
    <r>
      <rPr>
        <color rgb="FF000000"/>
        <rFont val="宋体"/>
        <sz val="10"/>
      </rPr>
      <t xml:space="preserve">外资分公司</t>
    </r>
  </si>
  <si>
    <r>
      <rPr>
        <color rgb="FF000000"/>
        <rFont val="宋体"/>
        <sz val="10"/>
      </rPr>
      <t xml:space="preserve">建筑</t>
    </r>
    <r>
      <rPr>
        <color rgb="FF000000"/>
        <rFont val="Arial"/>
        <sz val="10"/>
      </rPr>
      <t xml:space="preserve">Construction</t>
    </r>
  </si>
  <si>
    <r>
      <rPr>
        <color rgb="FF000000"/>
        <rFont val="Arial"/>
        <sz val="10"/>
      </rPr>
      <t xml:space="preserve">1000</t>
    </r>
    <r>
      <rPr>
        <color rgb="FF000000"/>
        <rFont val="宋体"/>
        <sz val="10"/>
      </rPr>
      <t xml:space="preserve">万元（含）至</t>
    </r>
    <r>
      <rPr>
        <color rgb="FF000000"/>
        <rFont val="Arial"/>
        <sz val="10"/>
      </rPr>
      <t xml:space="preserve">5000</t>
    </r>
    <r>
      <rPr>
        <color rgb="FF000000"/>
        <rFont val="宋体"/>
        <sz val="10"/>
      </rPr>
      <t xml:space="preserve">万元</t>
    </r>
  </si>
  <si>
    <r>
      <rPr>
        <color rgb="FF000000"/>
        <rFont val="宋体"/>
        <sz val="10"/>
      </rPr>
      <t xml:space="preserve">其他合作单位</t>
    </r>
  </si>
  <si>
    <r>
      <rPr>
        <color rgb="FF000000"/>
        <rFont val="Helvetica"/>
        <sz val="10"/>
      </rPr>
      <t xml:space="preserve">咨询</t>
    </r>
  </si>
  <si>
    <r>
      <rPr>
        <color rgb="FF000000"/>
        <rFont val="Helvetica"/>
        <sz val="10"/>
      </rPr>
      <t xml:space="preserve">③内地企业境外投资审计业务</t>
    </r>
  </si>
  <si>
    <r>
      <rPr>
        <color rgb="FF000000"/>
        <rFont val="宋体"/>
        <sz val="10"/>
      </rPr>
      <t xml:space="preserve">税务公司</t>
    </r>
  </si>
  <si>
    <r>
      <rPr>
        <color rgb="FF000000"/>
        <rFont val="Arial"/>
        <sz val="10"/>
      </rPr>
      <t xml:space="preserve">3</t>
    </r>
    <r>
      <rPr>
        <color rgb="FF000000"/>
        <rFont val="宋体"/>
        <sz val="10"/>
      </rPr>
      <t xml:space="preserve">、报价高，超出客户预期；</t>
    </r>
  </si>
  <si>
    <r>
      <rPr>
        <color rgb="FF000000"/>
        <rFont val="宋体"/>
        <sz val="10"/>
      </rPr>
      <t xml:space="preserve">自主</t>
    </r>
  </si>
  <si>
    <r>
      <rPr>
        <color rgb="FF000000"/>
        <rFont val="Arial"/>
        <sz val="10"/>
      </rPr>
      <t xml:space="preserve">NA-</t>
    </r>
    <r>
      <rPr>
        <color rgb="FF000000"/>
        <rFont val="宋体"/>
        <sz val="10"/>
      </rPr>
      <t xml:space="preserve">不适用</t>
    </r>
  </si>
  <si>
    <r>
      <rPr>
        <color rgb="FF000000"/>
        <rFont val="宋体"/>
        <sz val="10"/>
      </rPr>
      <t xml:space="preserve">行政事业单位</t>
    </r>
  </si>
  <si>
    <r>
      <rPr>
        <color rgb="FF000000"/>
        <rFont val="宋体"/>
        <sz val="10"/>
      </rPr>
      <t xml:space="preserve">物流</t>
    </r>
    <r>
      <rPr>
        <color rgb="FF000000"/>
        <rFont val="Arial"/>
        <sz val="10"/>
      </rPr>
      <t xml:space="preserve">Distribution</t>
    </r>
  </si>
  <si>
    <r>
      <rPr>
        <color rgb="FF000000"/>
        <rFont val="Arial"/>
        <sz val="10"/>
      </rPr>
      <t xml:space="preserve">5000</t>
    </r>
    <r>
      <rPr>
        <color rgb="FF000000"/>
        <rFont val="宋体"/>
        <sz val="10"/>
      </rPr>
      <t xml:space="preserve">万元（含）</t>
    </r>
    <r>
      <rPr>
        <color rgb="FF000000"/>
        <rFont val="宋体"/>
        <sz val="10"/>
      </rPr>
      <t xml:space="preserve">至</t>
    </r>
    <r>
      <rPr>
        <color rgb="FF000000"/>
        <rFont val="Arial"/>
        <sz val="10"/>
      </rPr>
      <t xml:space="preserve">1</t>
    </r>
    <r>
      <rPr>
        <color rgb="FF000000"/>
        <rFont val="宋体"/>
        <sz val="10"/>
      </rPr>
      <t xml:space="preserve">亿元</t>
    </r>
  </si>
  <si>
    <r>
      <rPr>
        <color rgb="FF000000"/>
        <rFont val="宋体"/>
        <sz val="10"/>
      </rPr>
      <t xml:space="preserve">官网咨询</t>
    </r>
  </si>
  <si>
    <r>
      <rPr>
        <color rgb="FF000000"/>
        <rFont val="宋体"/>
        <sz val="10"/>
      </rPr>
      <t xml:space="preserve">执行商定程序</t>
    </r>
  </si>
  <si>
    <r>
      <rPr>
        <color rgb="FF000000"/>
        <rFont val="Helvetica"/>
        <sz val="10"/>
      </rPr>
      <t xml:space="preserve">④其他境外审计业务</t>
    </r>
  </si>
  <si>
    <r>
      <rPr>
        <color rgb="FF000000"/>
        <rFont val="宋体"/>
        <sz val="10"/>
      </rPr>
      <t xml:space="preserve">德皓</t>
    </r>
  </si>
  <si>
    <r>
      <rPr>
        <color rgb="FF000000"/>
        <rFont val="Arial"/>
        <sz val="10"/>
      </rPr>
      <t xml:space="preserve">4</t>
    </r>
    <r>
      <rPr>
        <color rgb="FF000000"/>
        <rFont val="宋体"/>
        <sz val="10"/>
      </rPr>
      <t xml:space="preserve">、缺乏相关业绩；</t>
    </r>
  </si>
  <si>
    <r>
      <rPr>
        <color rgb="FF000000"/>
        <rFont val="宋体"/>
        <sz val="10"/>
      </rPr>
      <t xml:space="preserve">行政事业单位境外实体</t>
    </r>
  </si>
  <si>
    <r>
      <rPr>
        <color rgb="FF000000"/>
        <rFont val="宋体"/>
        <sz val="10"/>
      </rPr>
      <t xml:space="preserve">教育</t>
    </r>
    <r>
      <rPr>
        <color rgb="FF000000"/>
        <rFont val="Arial"/>
        <sz val="10"/>
      </rPr>
      <t xml:space="preserve">Education</t>
    </r>
  </si>
  <si>
    <r>
      <rPr>
        <color rgb="FF000000"/>
        <rFont val="Arial"/>
        <sz val="10"/>
      </rPr>
      <t xml:space="preserve">1</t>
    </r>
    <r>
      <rPr>
        <color rgb="FF000000"/>
        <rFont val="宋体"/>
        <sz val="10"/>
      </rPr>
      <t xml:space="preserve">亿元（含）至</t>
    </r>
    <r>
      <rPr>
        <color rgb="FF000000"/>
        <rFont val="Arial"/>
        <sz val="10"/>
      </rPr>
      <t xml:space="preserve">3.65</t>
    </r>
    <r>
      <rPr>
        <color rgb="FF000000"/>
        <rFont val="宋体"/>
        <sz val="10"/>
      </rPr>
      <t xml:space="preserve">亿元（</t>
    </r>
    <r>
      <rPr>
        <color rgb="FF000000"/>
        <rFont val="Arial"/>
        <sz val="10"/>
      </rPr>
      <t xml:space="preserve">5000</t>
    </r>
    <r>
      <rPr>
        <color rgb="FF000000"/>
        <rFont val="宋体"/>
        <sz val="10"/>
      </rPr>
      <t xml:space="preserve">万美元）</t>
    </r>
  </si>
  <si>
    <r>
      <rPr>
        <color rgb="FF000000"/>
        <rFont val="宋体"/>
        <sz val="10"/>
      </rPr>
      <t xml:space="preserve">内部审计</t>
    </r>
  </si>
  <si>
    <r>
      <rPr>
        <color rgb="FF000000"/>
        <rFont val="Calibri"/>
        <sz val="10"/>
      </rPr>
      <t xml:space="preserve">⑤</t>
    </r>
    <r>
      <rPr>
        <color rgb="FF000000"/>
        <rFont val="微软雅黑"/>
        <sz val="10"/>
      </rPr>
      <t xml:space="preserve">税务</t>
    </r>
  </si>
  <si>
    <r>
      <rPr>
        <color rgb="FF000000"/>
        <rFont val="Arial"/>
        <sz val="10"/>
      </rPr>
      <t xml:space="preserve">5</t>
    </r>
    <r>
      <rPr>
        <color rgb="FF000000"/>
        <rFont val="宋体"/>
        <sz val="10"/>
      </rPr>
      <t xml:space="preserve">、其他，请说明</t>
    </r>
  </si>
  <si>
    <r>
      <rPr>
        <color rgb="FF000000"/>
        <rFont val="宋体"/>
        <sz val="10"/>
      </rPr>
      <t xml:space="preserve">境内上市公司</t>
    </r>
  </si>
  <si>
    <r>
      <rPr>
        <color rgb="FF000000"/>
        <rFont val="宋体"/>
        <sz val="10"/>
      </rPr>
      <t xml:space="preserve">娱乐</t>
    </r>
    <r>
      <rPr>
        <color rgb="FF000000"/>
        <rFont val="Arial"/>
        <sz val="10"/>
      </rPr>
      <t xml:space="preserve">Entertainment</t>
    </r>
  </si>
  <si>
    <r>
      <rPr>
        <color rgb="FF000000"/>
        <rFont val="Arial"/>
        <sz val="10"/>
      </rPr>
      <t xml:space="preserve">3.65</t>
    </r>
    <r>
      <rPr>
        <color rgb="FF000000"/>
        <rFont val="宋体"/>
        <sz val="10"/>
      </rPr>
      <t xml:space="preserve">亿元（含）至</t>
    </r>
    <r>
      <rPr>
        <color rgb="FF000000"/>
        <rFont val="Arial"/>
        <sz val="10"/>
      </rPr>
      <t xml:space="preserve">7.3</t>
    </r>
    <r>
      <rPr>
        <color rgb="FF000000"/>
        <rFont val="宋体"/>
        <sz val="10"/>
      </rPr>
      <t xml:space="preserve">亿元（</t>
    </r>
    <r>
      <rPr>
        <color rgb="FF000000"/>
        <rFont val="Arial"/>
        <sz val="10"/>
      </rPr>
      <t xml:space="preserve">1</t>
    </r>
    <r>
      <rPr>
        <color rgb="FF000000"/>
        <rFont val="宋体"/>
        <sz val="10"/>
      </rPr>
      <t xml:space="preserve">亿美元）</t>
    </r>
  </si>
  <si>
    <t xml:space="preserve">  </t>
  </si>
  <si>
    <r>
      <rPr>
        <color rgb="FF000000"/>
        <rFont val="宋体"/>
        <sz val="10"/>
      </rPr>
      <t xml:space="preserve">审阅</t>
    </r>
  </si>
  <si>
    <r>
      <rPr>
        <color rgb="FF000000"/>
        <rFont val="Calibri"/>
        <sz val="10"/>
      </rPr>
      <t xml:space="preserve">⑥</t>
    </r>
    <r>
      <rPr>
        <color rgb="FF000000"/>
        <rFont val="微软雅黑"/>
        <sz val="10"/>
      </rPr>
      <t xml:space="preserve">咨询</t>
    </r>
  </si>
  <si>
    <r>
      <rPr>
        <color rgb="FF000000"/>
        <rFont val="宋体"/>
        <sz val="10"/>
      </rPr>
      <t xml:space="preserve">境内上市公司境外实体</t>
    </r>
  </si>
  <si>
    <r>
      <rPr>
        <color rgb="FF000000"/>
        <rFont val="宋体"/>
        <sz val="10"/>
      </rPr>
      <t xml:space="preserve">采掘</t>
    </r>
    <r>
      <rPr>
        <color rgb="FF000000"/>
        <rFont val="Arial"/>
        <sz val="10"/>
      </rPr>
      <t xml:space="preserve">Extractive Industries</t>
    </r>
  </si>
  <si>
    <r>
      <rPr>
        <color rgb="FF000000"/>
        <rFont val="Arial"/>
        <sz val="10"/>
      </rPr>
      <t xml:space="preserve">7.3</t>
    </r>
    <r>
      <rPr>
        <color rgb="FF000000"/>
        <rFont val="宋体"/>
        <sz val="10"/>
      </rPr>
      <t xml:space="preserve">亿元（含）至</t>
    </r>
    <r>
      <rPr>
        <color rgb="FF000000"/>
        <rFont val="Arial"/>
        <sz val="10"/>
      </rPr>
      <t xml:space="preserve">36.5</t>
    </r>
    <r>
      <rPr>
        <color rgb="FF000000"/>
        <rFont val="宋体"/>
        <sz val="10"/>
      </rPr>
      <t xml:space="preserve">亿元（</t>
    </r>
    <r>
      <rPr>
        <color rgb="FF000000"/>
        <rFont val="Arial"/>
        <sz val="10"/>
      </rPr>
      <t xml:space="preserve">5</t>
    </r>
    <r>
      <rPr>
        <color rgb="FF000000"/>
        <rFont val="宋体"/>
        <sz val="10"/>
      </rPr>
      <t xml:space="preserve">亿美元）</t>
    </r>
  </si>
  <si>
    <r>
      <rPr>
        <color rgb="FF000000"/>
        <rFont val="宋体"/>
        <sz val="10"/>
      </rPr>
      <t xml:space="preserve">验资</t>
    </r>
  </si>
  <si>
    <r>
      <rPr>
        <color rgb="FF000000"/>
        <rFont val="微软雅黑"/>
        <sz val="10"/>
      </rPr>
      <t xml:space="preserve">⑦其他</t>
    </r>
  </si>
  <si>
    <r>
      <rPr>
        <color rgb="FF000000"/>
        <rFont val="宋体"/>
        <sz val="10"/>
      </rPr>
      <t xml:space="preserve">境外上市公司（含港澳台）</t>
    </r>
  </si>
  <si>
    <r>
      <rPr>
        <color rgb="FF000000"/>
        <rFont val="宋体"/>
        <sz val="10"/>
      </rPr>
      <t xml:space="preserve">金融</t>
    </r>
    <r>
      <rPr>
        <color rgb="FF000000"/>
        <rFont val="Arial"/>
        <sz val="10"/>
      </rPr>
      <t xml:space="preserve">Financial Services</t>
    </r>
  </si>
  <si>
    <r>
      <rPr>
        <color rgb="FF000000"/>
        <rFont val="Arial"/>
        <sz val="10"/>
      </rPr>
      <t xml:space="preserve">36.5</t>
    </r>
    <r>
      <rPr>
        <color rgb="FF000000"/>
        <rFont val="宋体"/>
        <sz val="10"/>
      </rPr>
      <t xml:space="preserve">亿元（含）至</t>
    </r>
    <r>
      <rPr>
        <color rgb="FF000000"/>
        <rFont val="Arial"/>
        <sz val="10"/>
      </rPr>
      <t xml:space="preserve">73</t>
    </r>
    <r>
      <rPr>
        <color rgb="FF000000"/>
        <rFont val="宋体"/>
        <sz val="10"/>
      </rPr>
      <t xml:space="preserve">亿元（</t>
    </r>
    <r>
      <rPr>
        <color rgb="FF000000"/>
        <rFont val="Arial"/>
        <sz val="10"/>
      </rPr>
      <t xml:space="preserve">10</t>
    </r>
    <r>
      <rPr>
        <color rgb="FF000000"/>
        <rFont val="宋体"/>
        <sz val="10"/>
      </rPr>
      <t xml:space="preserve">亿美元）</t>
    </r>
  </si>
  <si>
    <r>
      <rPr>
        <color rgb="FF000000"/>
        <rFont val="宋体"/>
        <sz val="10"/>
      </rPr>
      <t xml:space="preserve">财务外包</t>
    </r>
  </si>
  <si>
    <r>
      <rPr>
        <color rgb="FF000000"/>
        <rFont val="宋体"/>
        <sz val="10"/>
      </rPr>
      <t xml:space="preserve">境外上市公司境外实体</t>
    </r>
  </si>
  <si>
    <r>
      <rPr>
        <color rgb="FF000000"/>
        <rFont val="宋体"/>
        <sz val="10"/>
      </rPr>
      <t xml:space="preserve">食品</t>
    </r>
    <r>
      <rPr>
        <color rgb="FF000000"/>
        <rFont val="Arial"/>
        <sz val="10"/>
      </rPr>
      <t xml:space="preserve">Food &amp; Beverage</t>
    </r>
  </si>
  <si>
    <r>
      <rPr>
        <color rgb="FF000000"/>
        <rFont val="Arial"/>
        <sz val="10"/>
      </rPr>
      <t xml:space="preserve">73</t>
    </r>
    <r>
      <rPr>
        <color rgb="FF000000"/>
        <rFont val="宋体"/>
        <sz val="10"/>
      </rPr>
      <t xml:space="preserve">亿元（含）至</t>
    </r>
    <r>
      <rPr>
        <color rgb="FF000000"/>
        <rFont val="Arial"/>
        <sz val="10"/>
      </rPr>
      <t xml:space="preserve">365</t>
    </r>
    <r>
      <rPr>
        <color rgb="FF000000"/>
        <rFont val="宋体"/>
        <sz val="10"/>
      </rPr>
      <t xml:space="preserve">亿元（</t>
    </r>
    <r>
      <rPr>
        <color rgb="FF000000"/>
        <rFont val="Arial"/>
        <sz val="10"/>
      </rPr>
      <t xml:space="preserve">50</t>
    </r>
    <r>
      <rPr>
        <color rgb="FF000000"/>
        <rFont val="宋体"/>
        <sz val="10"/>
      </rPr>
      <t xml:space="preserve">亿美元）</t>
    </r>
  </si>
  <si>
    <r>
      <rPr>
        <color rgb="FF000000"/>
        <rFont val="Helvetica"/>
        <sz val="10"/>
      </rPr>
      <t xml:space="preserve">其他</t>
    </r>
  </si>
  <si>
    <r>
      <rPr>
        <color rgb="FF000000"/>
        <rFont val="宋体"/>
        <sz val="10"/>
      </rPr>
      <t xml:space="preserve">拟上市公司</t>
    </r>
  </si>
  <si>
    <r>
      <rPr>
        <color rgb="FF000000"/>
        <rFont val="宋体"/>
        <sz val="10"/>
      </rPr>
      <t xml:space="preserve">政府</t>
    </r>
    <r>
      <rPr>
        <color rgb="FF000000"/>
        <rFont val="Arial"/>
        <sz val="10"/>
      </rPr>
      <t xml:space="preserve"> Governments</t>
    </r>
  </si>
  <si>
    <r>
      <rPr>
        <color rgb="FF000000"/>
        <rFont val="Arial"/>
        <sz val="10"/>
      </rPr>
      <t xml:space="preserve">365</t>
    </r>
    <r>
      <rPr>
        <color rgb="FF000000"/>
        <rFont val="宋体"/>
        <sz val="10"/>
      </rPr>
      <t xml:space="preserve">亿元（含）以上</t>
    </r>
  </si>
  <si>
    <r>
      <rPr>
        <color rgb="FF000000"/>
        <rFont val="宋体"/>
        <sz val="10"/>
      </rPr>
      <t xml:space="preserve">拟上市公司境外实体</t>
    </r>
  </si>
  <si>
    <r>
      <rPr>
        <color rgb="FF000000"/>
        <rFont val="宋体"/>
        <sz val="10"/>
      </rPr>
      <t xml:space="preserve">医疗</t>
    </r>
    <r>
      <rPr>
        <color rgb="FF000000"/>
        <rFont val="Arial"/>
        <sz val="10"/>
      </rPr>
      <t xml:space="preserve">Healthcare</t>
    </r>
  </si>
  <si>
    <r>
      <rPr>
        <color rgb="FF000000"/>
        <rFont val="宋体"/>
        <sz val="10"/>
      </rPr>
      <t xml:space="preserve">非上市金融机构</t>
    </r>
  </si>
  <si>
    <r>
      <rPr>
        <color rgb="FF000000"/>
        <rFont val="宋体"/>
        <sz val="10"/>
      </rPr>
      <t xml:space="preserve">酒店</t>
    </r>
    <r>
      <rPr>
        <color rgb="FF000000"/>
        <rFont val="Arial"/>
        <sz val="10"/>
      </rPr>
      <t xml:space="preserve">Hotel</t>
    </r>
  </si>
  <si>
    <r>
      <rPr>
        <color rgb="FF000000"/>
        <rFont val="微软雅黑"/>
        <sz val="10"/>
      </rPr>
      <t xml:space="preserve">非上市金融机构境外实体</t>
    </r>
  </si>
  <si>
    <r>
      <rPr>
        <color rgb="FF000000"/>
        <rFont val="宋体"/>
        <sz val="10"/>
      </rPr>
      <t xml:space="preserve">旅游休闲</t>
    </r>
    <r>
      <rPr>
        <color rgb="FF000000"/>
        <rFont val="Arial"/>
        <sz val="10"/>
      </rPr>
      <t xml:space="preserve">Tourism &amp; Leisure</t>
    </r>
  </si>
  <si>
    <r>
      <rPr>
        <color rgb="FF000000"/>
        <rFont val="微软雅黑"/>
        <sz val="10"/>
      </rPr>
      <t xml:space="preserve">中央企业</t>
    </r>
  </si>
  <si>
    <r>
      <rPr>
        <color rgb="FF000000"/>
        <rFont val="宋体"/>
        <sz val="10"/>
      </rPr>
      <t xml:space="preserve">工业金属</t>
    </r>
    <r>
      <rPr>
        <color rgb="FF000000"/>
        <rFont val="Arial"/>
        <sz val="10"/>
      </rPr>
      <t xml:space="preserve">&amp;</t>
    </r>
    <r>
      <rPr>
        <color rgb="FF000000"/>
        <rFont val="宋体"/>
        <sz val="10"/>
      </rPr>
      <t xml:space="preserve">矿产</t>
    </r>
    <r>
      <rPr>
        <color rgb="FF000000"/>
        <rFont val="Arial"/>
        <sz val="10"/>
      </rPr>
      <t xml:space="preserve">Industrial Metals &amp; Mining</t>
    </r>
  </si>
  <si>
    <r>
      <rPr>
        <color rgb="FF000000"/>
        <rFont val="宋体"/>
        <sz val="10"/>
      </rPr>
      <t xml:space="preserve">中央企业境外实体</t>
    </r>
  </si>
  <si>
    <r>
      <rPr>
        <color rgb="FF000000"/>
        <rFont val="宋体"/>
        <sz val="10"/>
      </rPr>
      <t xml:space="preserve">制造</t>
    </r>
    <r>
      <rPr>
        <color rgb="FF000000"/>
        <rFont val="Arial"/>
        <sz val="10"/>
      </rPr>
      <t xml:space="preserve">Manufacturing</t>
    </r>
  </si>
  <si>
    <r>
      <rPr>
        <color rgb="FF000000"/>
        <rFont val="宋体"/>
        <sz val="10"/>
      </rPr>
      <t xml:space="preserve">地方国有企业</t>
    </r>
  </si>
  <si>
    <r>
      <rPr>
        <color rgb="FF000000"/>
        <rFont val="宋体"/>
        <sz val="10"/>
      </rPr>
      <t xml:space="preserve">媒体</t>
    </r>
    <r>
      <rPr>
        <color rgb="FF000000"/>
        <rFont val="Arial"/>
        <sz val="10"/>
      </rPr>
      <t xml:space="preserve">Media</t>
    </r>
  </si>
  <si>
    <r>
      <rPr>
        <color rgb="FF000000"/>
        <rFont val="宋体"/>
        <sz val="10"/>
      </rPr>
      <t xml:space="preserve">地方国有企业境外实体</t>
    </r>
  </si>
  <si>
    <r>
      <rPr>
        <color rgb="FF000000"/>
        <rFont val="宋体"/>
        <sz val="10"/>
      </rPr>
      <t xml:space="preserve">非政府组织</t>
    </r>
    <r>
      <rPr>
        <color rgb="FF000000"/>
        <rFont val="Arial"/>
        <sz val="10"/>
      </rPr>
      <t xml:space="preserve">Non-Government Organizations</t>
    </r>
  </si>
  <si>
    <r>
      <rPr>
        <color rgb="FF000000"/>
        <rFont val="宋体"/>
        <sz val="10"/>
      </rPr>
      <t xml:space="preserve">外国企业</t>
    </r>
  </si>
  <si>
    <r>
      <rPr>
        <color rgb="FF000000"/>
        <rFont val="宋体"/>
        <sz val="10"/>
      </rPr>
      <t xml:space="preserve">非盈利及慈善机构</t>
    </r>
    <r>
      <rPr>
        <color rgb="FF000000"/>
        <rFont val="Arial"/>
        <sz val="10"/>
      </rPr>
      <t xml:space="preserve">Not for Profit/Charities</t>
    </r>
  </si>
  <si>
    <r>
      <rPr>
        <color rgb="FF000000"/>
        <rFont val="宋体"/>
        <sz val="10"/>
      </rPr>
      <t xml:space="preserve">其它</t>
    </r>
    <r>
      <rPr>
        <color rgb="FF000000"/>
        <rFont val="Arial"/>
        <sz val="10"/>
      </rPr>
      <t xml:space="preserve">Other</t>
    </r>
  </si>
  <si>
    <r>
      <rPr>
        <color rgb="FF000000"/>
        <rFont val="宋体"/>
        <sz val="10"/>
      </rPr>
      <t xml:space="preserve">其他境内企业</t>
    </r>
  </si>
  <si>
    <r>
      <rPr>
        <color rgb="FF000000"/>
        <rFont val="宋体"/>
        <sz val="10"/>
      </rPr>
      <t xml:space="preserve">造纸业</t>
    </r>
    <r>
      <rPr>
        <color rgb="FF000000"/>
        <rFont val="Arial"/>
        <sz val="10"/>
      </rPr>
      <t xml:space="preserve">Paper</t>
    </r>
  </si>
  <si>
    <t>其他境内企业境外实体</t>
  </si>
  <si>
    <r>
      <rPr>
        <color rgb="FF000000"/>
        <rFont val="宋体"/>
        <sz val="10"/>
      </rPr>
      <t xml:space="preserve">制药业</t>
    </r>
    <r>
      <rPr>
        <color rgb="FF000000"/>
        <rFont val="Arial"/>
        <sz val="10"/>
      </rPr>
      <t xml:space="preserve">Pharmaceuticals</t>
    </r>
  </si>
  <si>
    <r>
      <rPr>
        <color rgb="FF000000"/>
        <rFont val="宋体"/>
        <sz val="10"/>
      </rPr>
      <t xml:space="preserve">专业服务</t>
    </r>
    <r>
      <rPr>
        <color rgb="FF000000"/>
        <rFont val="Arial"/>
        <sz val="10"/>
      </rPr>
      <t xml:space="preserve">Professional Services</t>
    </r>
  </si>
  <si>
    <r>
      <rPr>
        <color rgb="FF000000"/>
        <rFont val="宋体"/>
        <sz val="10"/>
      </rPr>
      <t xml:space="preserve">房地产</t>
    </r>
    <r>
      <rPr>
        <color rgb="FF000000"/>
        <rFont val="Arial"/>
        <sz val="10"/>
      </rPr>
      <t xml:space="preserve">Real Estate</t>
    </r>
  </si>
  <si>
    <r>
      <rPr>
        <color rgb="FF000000"/>
        <rFont val="宋体"/>
        <sz val="10"/>
      </rPr>
      <t xml:space="preserve">零售</t>
    </r>
    <r>
      <rPr>
        <color rgb="FF000000"/>
        <rFont val="Arial"/>
        <sz val="10"/>
      </rPr>
      <t xml:space="preserve">Retail</t>
    </r>
  </si>
  <si>
    <r>
      <rPr>
        <color rgb="FF000000"/>
        <rFont val="宋体"/>
        <sz val="10"/>
      </rPr>
      <t xml:space="preserve">科技与通讯</t>
    </r>
    <r>
      <rPr>
        <color rgb="FF000000"/>
        <rFont val="Arial"/>
        <sz val="10"/>
      </rPr>
      <t xml:space="preserve">Technology &amp; Telecommunications</t>
    </r>
  </si>
  <si>
    <r>
      <rPr>
        <color rgb="FF000000"/>
        <rFont val="宋体"/>
        <sz val="10"/>
      </rPr>
      <t xml:space="preserve">纺织业</t>
    </r>
    <r>
      <rPr>
        <color rgb="FF000000"/>
        <rFont val="Arial"/>
        <sz val="10"/>
      </rPr>
      <t xml:space="preserve">Textile</t>
    </r>
  </si>
  <si>
    <r>
      <rPr>
        <color rgb="FF000000"/>
        <rFont val="宋体"/>
        <sz val="10"/>
      </rPr>
      <t xml:space="preserve">交通</t>
    </r>
    <r>
      <rPr>
        <color rgb="FF000000"/>
        <rFont val="Arial"/>
        <sz val="10"/>
      </rPr>
      <t xml:space="preserve">Transportation</t>
    </r>
  </si>
  <si>
    <r>
      <rPr>
        <b/>
        <color rgb="FF000000"/>
        <rFont val="宋体"/>
        <sz val="10"/>
      </rPr>
      <t xml:space="preserve">承接说明：</t>
    </r>
  </si>
  <si>
    <r>
      <rPr>
        <b/>
        <color rgb="FF000000"/>
        <rFont val="微软雅黑"/>
        <sz val="10"/>
      </rPr>
      <t xml:space="preserve">类别说明：</t>
    </r>
  </si>
  <si>
    <r>
      <rPr>
        <color rgb="FF000000"/>
        <rFont val="宋体"/>
        <sz val="10"/>
      </rPr>
      <t xml:space="preserve">统计项目合同签订、承做及收款情况</t>
    </r>
  </si>
  <si>
    <r>
      <rPr>
        <b/>
        <color rgb="FF000000"/>
        <rFont val="宋体"/>
        <sz val="10"/>
      </rPr>
      <t xml:space="preserve">对内</t>
    </r>
    <r>
      <rPr>
        <b/>
        <color rgb="FF000000"/>
        <rFont val="Arial"/>
        <sz val="10"/>
      </rPr>
      <t xml:space="preserve">-</t>
    </r>
    <r>
      <rPr>
        <b/>
        <color rgb="FF000000"/>
        <rFont val="宋体"/>
        <sz val="10"/>
      </rPr>
      <t xml:space="preserve">首年</t>
    </r>
  </si>
  <si>
    <r>
      <rPr>
        <color rgb="FF000000"/>
        <rFont val="宋体"/>
        <sz val="10"/>
      </rPr>
      <t xml:space="preserve">境外成员所</t>
    </r>
    <r>
      <rPr>
        <b/>
        <color rgb="FF000000"/>
        <rFont val="宋体"/>
        <sz val="10"/>
      </rPr>
      <t xml:space="preserve">初次</t>
    </r>
    <r>
      <rPr>
        <color rgb="FF000000"/>
        <rFont val="宋体"/>
        <sz val="10"/>
      </rPr>
      <t xml:space="preserve">向国富集团推荐（境外至境内）的业务</t>
    </r>
  </si>
  <si>
    <t>OL-Olivia Liu</t>
  </si>
  <si>
    <r>
      <rPr>
        <color rgb="FF000000"/>
        <rFont val="宋体"/>
        <sz val="10"/>
      </rPr>
      <t xml:space="preserve">提供支持，及时跟进</t>
    </r>
  </si>
  <si>
    <r>
      <rPr>
        <b/>
        <color rgb="FF000000"/>
        <rFont val="宋体"/>
        <sz val="10"/>
      </rPr>
      <t xml:space="preserve">对内</t>
    </r>
    <r>
      <rPr>
        <b/>
        <color rgb="FF000000"/>
        <rFont val="Arial"/>
        <sz val="10"/>
      </rPr>
      <t xml:space="preserve">-</t>
    </r>
    <r>
      <rPr>
        <b/>
        <color rgb="FF000000"/>
        <rFont val="宋体"/>
        <sz val="10"/>
      </rPr>
      <t xml:space="preserve">延续</t>
    </r>
  </si>
  <si>
    <r>
      <rPr>
        <color rgb="FF000000"/>
        <rFont val="宋体"/>
        <sz val="10"/>
      </rPr>
      <t xml:space="preserve">境外成员所向国富集团推荐的</t>
    </r>
    <r>
      <rPr>
        <b/>
        <color rgb="FF000000"/>
        <rFont val="宋体"/>
        <sz val="10"/>
      </rPr>
      <t xml:space="preserve">延续</t>
    </r>
    <r>
      <rPr>
        <color rgb="FF000000"/>
        <rFont val="宋体"/>
        <sz val="10"/>
      </rPr>
      <t xml:space="preserve">业务，与首年签订的合同为</t>
    </r>
    <r>
      <rPr>
        <b/>
        <color rgb="FF000000"/>
        <rFont val="宋体"/>
        <sz val="10"/>
      </rPr>
      <t xml:space="preserve">同一业务</t>
    </r>
    <r>
      <rPr>
        <color rgb="FF000000"/>
        <rFont val="宋体"/>
        <sz val="10"/>
      </rPr>
      <t xml:space="preserve">的续约。若为源于对内业务产生的不同类型的增量业务，则视为自主开发业务。</t>
    </r>
  </si>
  <si>
    <t>LC-Lisa Chen</t>
  </si>
  <si>
    <r>
      <rPr>
        <color rgb="FF000000"/>
        <rFont val="宋体"/>
        <sz val="10"/>
      </rPr>
      <t xml:space="preserve">分析失败原因</t>
    </r>
  </si>
  <si>
    <r>
      <rPr>
        <b/>
        <color rgb="FF000000"/>
        <rFont val="宋体"/>
        <sz val="10"/>
      </rPr>
      <t xml:space="preserve">对外</t>
    </r>
  </si>
  <si>
    <r>
      <rPr>
        <color rgb="FF000000"/>
        <rFont val="宋体"/>
        <sz val="10"/>
      </rPr>
      <t xml:space="preserve">国富集团内部</t>
    </r>
    <r>
      <rPr>
        <b/>
        <color rgb="FF000000"/>
        <rFont val="宋体"/>
        <sz val="10"/>
      </rPr>
      <t xml:space="preserve">初次</t>
    </r>
    <r>
      <rPr>
        <color rgb="FF000000"/>
        <rFont val="宋体"/>
        <sz val="10"/>
      </rPr>
      <t xml:space="preserve">推荐至境外的业务（境内至境外）</t>
    </r>
  </si>
  <si>
    <r>
      <rPr>
        <color rgb="FF000000"/>
        <rFont val="宋体"/>
        <sz val="10"/>
      </rPr>
      <t xml:space="preserve">未到报价阶段便终止，仅作登记</t>
    </r>
  </si>
  <si>
    <r>
      <rPr>
        <b/>
        <color rgb="FF000000"/>
        <rFont val="宋体"/>
        <sz val="10"/>
      </rPr>
      <t xml:space="preserve">自主</t>
    </r>
  </si>
  <si>
    <r>
      <rPr>
        <color rgb="FF000000"/>
        <rFont val="宋体"/>
        <sz val="10"/>
      </rPr>
      <t xml:space="preserve">国富集团内部</t>
    </r>
    <r>
      <rPr>
        <color rgb="FF000000"/>
        <rFont val="宋体"/>
        <sz val="10"/>
      </rPr>
      <t xml:space="preserve">自主开发、维护或相互推荐</t>
    </r>
    <r>
      <rPr>
        <color rgb="FF000000"/>
        <rFont val="宋体"/>
        <sz val="10"/>
      </rPr>
      <t xml:space="preserve">的业务（境内至境内），包括源于</t>
    </r>
    <r>
      <rPr>
        <color rgb="FF000000"/>
        <rFont val="宋体"/>
        <sz val="10"/>
      </rPr>
      <t xml:space="preserve">自主维护产生的延续业务及新业务，不包括对内推介的延续业务。</t>
    </r>
  </si>
  <si>
    <r>
      <rPr>
        <b/>
        <color rgb="FF000000"/>
        <rFont val="黑体"/>
        <sz val="10"/>
      </rPr>
      <t xml:space="preserve">类别</t>
    </r>
  </si>
  <si>
    <r>
      <rPr>
        <b/>
        <color rgb="FF000000"/>
        <rFont val="黑体"/>
        <sz val="10"/>
      </rPr>
      <t xml:space="preserve">业务是否承接</t>
    </r>
  </si>
  <si>
    <r>
      <rPr>
        <b/>
        <color rgb="FF000000"/>
        <rFont val="宋体"/>
        <sz val="10"/>
      </rPr>
      <t xml:space="preserve">业务性质</t>
    </r>
  </si>
  <si>
    <r>
      <rPr>
        <b/>
        <color rgb="FF000000"/>
        <rFont val="黑体"/>
        <sz val="10"/>
      </rPr>
      <t xml:space="preserve">请求日期</t>
    </r>
  </si>
  <si>
    <r>
      <rPr>
        <b/>
        <color rgb="FF000000"/>
        <rFont val="黑体"/>
        <sz val="10"/>
      </rPr>
      <t xml:space="preserve">委托方名称</t>
    </r>
  </si>
  <si>
    <t>Party A'sy Name</t>
  </si>
  <si>
    <r>
      <rPr>
        <b/>
        <color rgb="FF000000"/>
        <rFont val="黑体"/>
        <sz val="10"/>
      </rPr>
      <t xml:space="preserve">被审计单位</t>
    </r>
  </si>
  <si>
    <t>Audited Entity</t>
  </si>
  <si>
    <r>
      <rPr>
        <b/>
        <color rgb="FF000000"/>
        <rFont val="宋体"/>
        <sz val="10"/>
      </rPr>
      <t xml:space="preserve">是否为港澳台投资者控制的内地企业（财政报备口径）</t>
    </r>
    <r>
      <rPr>
        <b/>
        <color rgb="FF000000"/>
        <rFont val="Arial"/>
        <sz val="10"/>
      </rPr>
      <t xml:space="preserve">*</t>
    </r>
  </si>
  <si>
    <r>
      <rPr>
        <b/>
        <color rgb="FF000000"/>
        <rFont val="黑体"/>
        <sz val="10"/>
      </rPr>
      <t xml:space="preserve">上市交易所</t>
    </r>
  </si>
  <si>
    <r>
      <rPr>
        <b/>
        <color rgb="FF000000"/>
        <rFont val="黑体"/>
        <sz val="10"/>
      </rPr>
      <t xml:space="preserve">行业</t>
    </r>
    <r>
      <rPr>
        <b/>
        <color rgb="FF000000"/>
        <rFont val="Arial"/>
        <sz val="10"/>
      </rPr>
      <t xml:space="preserve">*</t>
    </r>
    <r>
      <rPr>
        <b/>
        <color rgb="FF000000"/>
        <rFont val="宋体"/>
        <sz val="10"/>
      </rPr>
      <t xml:space="preserve">（报国际</t>
    </r>
    <r>
      <rPr>
        <b/>
        <color rgb="FF000000"/>
        <rFont val="Arial"/>
        <sz val="10"/>
      </rPr>
      <t xml:space="preserve">Referral Tool</t>
    </r>
    <r>
      <rPr>
        <b/>
        <color rgb="FF000000"/>
        <rFont val="宋体"/>
        <sz val="10"/>
      </rPr>
      <t xml:space="preserve">口径）</t>
    </r>
  </si>
  <si>
    <r>
      <rPr>
        <b/>
        <color rgb="FF000000"/>
        <rFont val="微软雅黑"/>
        <sz val="10"/>
      </rPr>
      <t xml:space="preserve">被审计单位营业收入水平（元）</t>
    </r>
    <r>
      <rPr>
        <b/>
        <color rgb="FF000000"/>
        <rFont val="Arial"/>
        <sz val="10"/>
      </rPr>
      <t xml:space="preserve">*</t>
    </r>
  </si>
  <si>
    <r>
      <rPr>
        <b/>
        <color rgb="FF000000"/>
        <rFont val="黑体"/>
        <sz val="10"/>
      </rPr>
      <t xml:space="preserve">被审计单位具体营业收入（万元）</t>
    </r>
    <r>
      <rPr>
        <b/>
        <color rgb="FF000000"/>
        <rFont val="Arial"/>
        <sz val="10"/>
      </rPr>
      <t xml:space="preserve">*</t>
    </r>
  </si>
  <si>
    <r>
      <rPr>
        <b/>
        <color rgb="FF000000"/>
        <rFont val="黑体"/>
        <sz val="10"/>
      </rPr>
      <t xml:space="preserve">推荐来源</t>
    </r>
    <r>
      <rPr>
        <b/>
        <color rgb="FF000000"/>
        <rFont val="Arial"/>
        <sz val="10"/>
      </rPr>
      <t xml:space="preserve">*</t>
    </r>
  </si>
  <si>
    <r>
      <rPr>
        <b/>
        <color rgb="FF000000"/>
        <rFont val="黑体"/>
        <sz val="10"/>
      </rPr>
      <t xml:space="preserve">国家</t>
    </r>
    <r>
      <rPr>
        <b/>
        <color rgb="FF000000"/>
        <rFont val="Arial"/>
        <sz val="10"/>
      </rPr>
      <t xml:space="preserve">/</t>
    </r>
    <r>
      <rPr>
        <b/>
        <color rgb="FF000000"/>
        <rFont val="黑体"/>
        <sz val="10"/>
      </rPr>
      <t xml:space="preserve">地区</t>
    </r>
  </si>
  <si>
    <r>
      <rPr>
        <b/>
        <color rgb="FF000000"/>
        <rFont val="宋体"/>
        <sz val="10"/>
      </rPr>
      <t xml:space="preserve">境外成员所名称</t>
    </r>
  </si>
  <si>
    <r>
      <rPr>
        <b/>
        <color rgb="FF000000"/>
        <rFont val="黑体"/>
        <sz val="10"/>
      </rPr>
      <t xml:space="preserve">境外成员所联系人</t>
    </r>
    <r>
      <rPr>
        <b/>
        <color rgb="FF000000"/>
        <rFont val="Arial"/>
        <sz val="10"/>
      </rPr>
      <t xml:space="preserve"> </t>
    </r>
  </si>
  <si>
    <r>
      <rPr>
        <b/>
        <color rgb="FF000000"/>
        <rFont val="宋体"/>
        <sz val="10"/>
      </rPr>
      <t xml:space="preserve">业务来源</t>
    </r>
    <r>
      <rPr>
        <b/>
        <color rgb="FF000000"/>
        <rFont val="Arial"/>
        <sz val="10"/>
      </rPr>
      <t xml:space="preserve">-</t>
    </r>
    <r>
      <rPr>
        <b/>
        <color rgb="FF000000"/>
        <rFont val="宋体"/>
        <sz val="10"/>
      </rPr>
      <t xml:space="preserve">集团内部公司</t>
    </r>
    <r>
      <rPr>
        <b/>
        <color rgb="FF000000"/>
        <rFont val="Arial"/>
        <sz val="10"/>
      </rPr>
      <t xml:space="preserve">/</t>
    </r>
    <r>
      <rPr>
        <b/>
        <color rgb="FF000000"/>
        <rFont val="宋体"/>
        <sz val="10"/>
      </rPr>
      <t xml:space="preserve">其他合作单位</t>
    </r>
  </si>
  <si>
    <r>
      <rPr>
        <b/>
        <color rgb="FF000000"/>
        <rFont val="宋体"/>
        <sz val="10"/>
      </rPr>
      <t xml:space="preserve">国富或合作业务开发人</t>
    </r>
  </si>
  <si>
    <r>
      <rPr>
        <b/>
        <color rgb="FF000000"/>
        <rFont val="宋体"/>
        <sz val="10"/>
      </rPr>
      <t xml:space="preserve">最终来源（若有）</t>
    </r>
  </si>
  <si>
    <r>
      <rPr>
        <b/>
        <color rgb="FF000000"/>
        <rFont val="黑体"/>
        <sz val="10"/>
      </rPr>
      <t xml:space="preserve">客户联系人</t>
    </r>
  </si>
  <si>
    <r>
      <rPr>
        <b/>
        <color rgb="FF000000"/>
        <rFont val="黑体"/>
        <sz val="10"/>
      </rPr>
      <t xml:space="preserve">业务类型</t>
    </r>
  </si>
  <si>
    <r>
      <rPr>
        <b/>
        <color rgb="FF000000"/>
        <rFont val="黑体"/>
        <sz val="10"/>
      </rPr>
      <t xml:space="preserve">财政部报备业务性质</t>
    </r>
    <r>
      <rPr>
        <b/>
        <color rgb="FF000000"/>
        <rFont val="Arial"/>
        <sz val="10"/>
      </rPr>
      <t xml:space="preserve">(WON</t>
    </r>
    <r>
      <rPr>
        <b/>
        <color rgb="FF000000"/>
        <rFont val="黑体"/>
        <sz val="10"/>
      </rPr>
      <t xml:space="preserve">填写）</t>
    </r>
  </si>
  <si>
    <r>
      <rPr>
        <b/>
        <color rgb="FF000000"/>
        <rFont val="宋体"/>
        <sz val="10"/>
      </rPr>
      <t xml:space="preserve">业务描述</t>
    </r>
  </si>
  <si>
    <r>
      <rPr>
        <b/>
        <color rgb="FF000000"/>
        <rFont val="宋体"/>
        <sz val="10"/>
      </rPr>
      <t xml:space="preserve">项目地点</t>
    </r>
  </si>
  <si>
    <r>
      <rPr>
        <b/>
        <color rgb="FF000000"/>
        <rFont val="宋体"/>
        <sz val="10"/>
      </rPr>
      <t xml:space="preserve">国富承接单位</t>
    </r>
  </si>
  <si>
    <r>
      <rPr>
        <b/>
        <color rgb="FF000000"/>
        <rFont val="黑体"/>
        <sz val="10"/>
      </rPr>
      <t xml:space="preserve">国富联系部门</t>
    </r>
  </si>
  <si>
    <r>
      <rPr>
        <b/>
        <color rgb="FF000000"/>
        <rFont val="黑体"/>
        <sz val="10"/>
      </rPr>
      <t xml:space="preserve">国富合伙人</t>
    </r>
  </si>
  <si>
    <r>
      <rPr>
        <b/>
        <color rgb="FF000000"/>
        <rFont val="黑体"/>
        <sz val="10"/>
      </rPr>
      <t xml:space="preserve">项目联系人</t>
    </r>
  </si>
  <si>
    <r>
      <rPr>
        <b/>
        <color rgb="FF000000"/>
        <rFont val="黑体"/>
        <sz val="10"/>
      </rPr>
      <t xml:space="preserve">报价情况说明</t>
    </r>
  </si>
  <si>
    <r>
      <rPr>
        <b/>
        <color rgb="FF000000"/>
        <rFont val="黑体"/>
        <sz val="10"/>
      </rPr>
      <t xml:space="preserve">报价（不含税）</t>
    </r>
  </si>
  <si>
    <r>
      <rPr>
        <b/>
        <color rgb="FF000000"/>
        <rFont val="黑体"/>
        <sz val="10"/>
      </rPr>
      <t xml:space="preserve">总报价</t>
    </r>
  </si>
  <si>
    <r>
      <rPr>
        <b/>
        <color rgb="FF000000"/>
        <rFont val="宋体"/>
        <sz val="10"/>
      </rPr>
      <t xml:space="preserve">外币币种</t>
    </r>
  </si>
  <si>
    <r>
      <rPr>
        <b/>
        <color rgb="FF000000"/>
        <rFont val="宋体"/>
        <sz val="10"/>
      </rPr>
      <t xml:space="preserve">外币金额</t>
    </r>
  </si>
  <si>
    <r>
      <rPr>
        <b/>
        <color rgb="FF000000"/>
        <rFont val="宋体"/>
        <sz val="10"/>
      </rPr>
      <t xml:space="preserve">合同签订日期</t>
    </r>
    <r>
      <rPr>
        <b/>
        <color rgb="FF000000"/>
        <rFont val="Arial"/>
        <sz val="10"/>
      </rPr>
      <t xml:space="preserve">*</t>
    </r>
  </si>
  <si>
    <r>
      <rPr>
        <b/>
        <color rgb="FF000000"/>
        <rFont val="黑体"/>
        <sz val="10"/>
      </rPr>
      <t xml:space="preserve">应收服务费（不含税）</t>
    </r>
  </si>
  <si>
    <r>
      <rPr>
        <b/>
        <color rgb="FF000000"/>
        <rFont val="黑体"/>
        <sz val="10"/>
      </rPr>
      <t xml:space="preserve">实际差旅费（元）</t>
    </r>
  </si>
  <si>
    <r>
      <rPr>
        <b/>
        <color rgb="FF000000"/>
        <rFont val="黑体"/>
        <sz val="10"/>
      </rPr>
      <t xml:space="preserve">应收总服务费（含税）</t>
    </r>
  </si>
  <si>
    <r>
      <rPr>
        <b/>
        <color rgb="FF000000"/>
        <rFont val="宋体"/>
        <sz val="10"/>
      </rPr>
      <t xml:space="preserve">合作分所总服务费（含税）</t>
    </r>
  </si>
  <si>
    <r>
      <rPr>
        <b/>
        <color rgb="FF000000"/>
        <rFont val="宋体"/>
        <sz val="10"/>
      </rPr>
      <t xml:space="preserve">境外所总服务费（含税）</t>
    </r>
  </si>
  <si>
    <r>
      <rPr>
        <b/>
        <color rgb="FF000000"/>
        <rFont val="黑体"/>
        <sz val="10"/>
      </rPr>
      <t xml:space="preserve">完成服务年度</t>
    </r>
  </si>
  <si>
    <r>
      <rPr>
        <b/>
        <color rgb="FF000000"/>
        <rFont val="黑体"/>
        <sz val="10"/>
      </rPr>
      <t xml:space="preserve">服务起始日期</t>
    </r>
  </si>
  <si>
    <r>
      <rPr>
        <b/>
        <color rgb="FF000000"/>
        <rFont val="黑体"/>
        <sz val="10"/>
      </rPr>
      <t xml:space="preserve">服务结束日期</t>
    </r>
  </si>
  <si>
    <r>
      <rPr>
        <b/>
        <color rgb="FF000000"/>
        <rFont val="黑体"/>
        <sz val="10"/>
      </rPr>
      <t xml:space="preserve">实际收款年度</t>
    </r>
  </si>
  <si>
    <r>
      <rPr>
        <b/>
        <color rgb="FF000000"/>
        <rFont val="黑体"/>
        <sz val="10"/>
      </rPr>
      <t xml:space="preserve">已收款金额</t>
    </r>
  </si>
  <si>
    <r>
      <rPr>
        <b/>
        <color rgb="FF000000"/>
        <rFont val="黑体"/>
        <sz val="10"/>
      </rPr>
      <t xml:space="preserve">形式发票号</t>
    </r>
  </si>
  <si>
    <t>未收款金额</t>
  </si>
  <si>
    <r>
      <rPr>
        <b/>
        <color rgb="FFFFFFFF"/>
        <rFont val="黑体"/>
        <sz val="10"/>
      </rPr>
      <t xml:space="preserve">未承接原因（选择）</t>
    </r>
  </si>
  <si>
    <r>
      <rPr>
        <b/>
        <color rgb="FFFFFFFF"/>
        <rFont val="黑体"/>
        <sz val="10"/>
      </rPr>
      <t xml:space="preserve">未承接详细原因说明</t>
    </r>
  </si>
  <si>
    <t>跟进</t>
  </si>
  <si>
    <t>最后跟进日期</t>
  </si>
  <si>
    <t>自主</t>
  </si>
  <si>
    <r>
      <rPr>
        <color rgb="FF000000"/>
        <rFont val="Arial"/>
        <sz val="10"/>
      </rPr>
      <t xml:space="preserve">WON-</t>
    </r>
    <r>
      <rPr>
        <color rgb="FF000000"/>
        <rFont val="黑体"/>
        <sz val="10"/>
      </rPr>
      <t xml:space="preserve">成功</t>
    </r>
  </si>
  <si>
    <r>
      <rPr>
        <color rgb="FF000000"/>
        <rFont val="黑体"/>
        <sz val="10"/>
      </rPr>
      <t xml:space="preserve">埃缔克斯通信科技（北京）有限公司</t>
    </r>
  </si>
  <si>
    <t>Actix Communication Technology Co., Ltd.</t>
  </si>
  <si>
    <t>外商投资企业</t>
  </si>
  <si>
    <r>
      <rPr>
        <color rgb="FF000000"/>
        <rFont val="宋体"/>
        <sz val="10"/>
      </rPr>
      <t xml:space="preserve">否</t>
    </r>
  </si>
  <si>
    <r>
      <rPr>
        <color rgb="FF000000"/>
        <rFont val="黑体"/>
        <sz val="10"/>
      </rPr>
      <t xml:space="preserve">否</t>
    </r>
  </si>
  <si>
    <t>科技与通讯Technology &amp; Telecommunications</t>
  </si>
  <si>
    <t>1000万元（含）至5000万元</t>
  </si>
  <si>
    <r>
      <rPr>
        <color rgb="FF000000"/>
        <rFont val="黑体"/>
        <sz val="10"/>
      </rPr>
      <t xml:space="preserve">国富集团内部</t>
    </r>
  </si>
  <si>
    <r>
      <rPr>
        <color rgb="FF000000"/>
        <rFont val="黑体"/>
        <sz val="10"/>
      </rPr>
      <t xml:space="preserve">中国</t>
    </r>
  </si>
  <si>
    <r>
      <rPr>
        <color rgb="FF000000"/>
        <rFont val="黑体"/>
        <sz val="10"/>
      </rPr>
      <t xml:space="preserve">曹亚萍</t>
    </r>
  </si>
  <si>
    <t>RachelLillens Lee &lt;RachelLillens.Lee@amdocs.com&gt;</t>
  </si>
  <si>
    <r>
      <rPr>
        <color rgb="FF000000"/>
        <rFont val="黑体"/>
        <sz val="10"/>
      </rPr>
      <t xml:space="preserve">审计</t>
    </r>
  </si>
  <si>
    <t>④其他境外审计业务</t>
  </si>
  <si>
    <r>
      <rPr>
        <color rgb="FF000000"/>
        <rFont val="Arial"/>
        <sz val="10"/>
      </rPr>
      <t xml:space="preserve">2021</t>
    </r>
    <r>
      <rPr>
        <color rgb="FF000000"/>
        <rFont val="黑体"/>
        <sz val="10"/>
      </rPr>
      <t xml:space="preserve">年报审计</t>
    </r>
  </si>
  <si>
    <r>
      <rPr>
        <color rgb="FF000000"/>
        <rFont val="黑体"/>
        <sz val="10"/>
      </rPr>
      <t xml:space="preserve">北京</t>
    </r>
  </si>
  <si>
    <r>
      <rPr>
        <color rgb="FF000000"/>
        <rFont val="黑体"/>
        <sz val="10"/>
      </rPr>
      <t xml:space="preserve">会计所北京执业中心</t>
    </r>
  </si>
  <si>
    <r>
      <rPr>
        <color rgb="FF000000"/>
        <rFont val="黑体"/>
        <sz val="10"/>
      </rPr>
      <t xml:space="preserve">张兰哲</t>
    </r>
  </si>
  <si>
    <r>
      <rPr>
        <color rgb="FF000000"/>
        <rFont val="黑体"/>
        <sz val="10"/>
      </rPr>
      <t xml:space="preserve">刘洵子</t>
    </r>
  </si>
  <si>
    <r>
      <rPr>
        <color rgb="FF000000"/>
        <rFont val="黑体"/>
        <sz val="10"/>
      </rPr>
      <t xml:space="preserve">不含税价格</t>
    </r>
    <r>
      <rPr>
        <color rgb="FF000000"/>
        <rFont val="Arial"/>
        <sz val="10"/>
      </rPr>
      <t xml:space="preserve">4.8</t>
    </r>
    <r>
      <rPr>
        <color rgb="FF000000"/>
        <rFont val="黑体"/>
        <sz val="10"/>
      </rPr>
      <t xml:space="preserve">万元</t>
    </r>
  </si>
  <si>
    <r>
      <rPr>
        <color rgb="FF000000"/>
        <rFont val="黑体"/>
        <sz val="10"/>
      </rPr>
      <t xml:space="preserve">增值税发票</t>
    </r>
  </si>
  <si>
    <t>OL</t>
  </si>
  <si>
    <t>对内-首年</t>
  </si>
  <si>
    <t>Crowe U.K. LLP</t>
  </si>
  <si>
    <t>World Wide Fund for Nature</t>
  </si>
  <si>
    <t>外国企业</t>
  </si>
  <si>
    <r>
      <rPr>
        <color rgb="FF000000"/>
        <rFont val="黑体"/>
        <sz val="10"/>
      </rPr>
      <t xml:space="preserve">世界自然基金会</t>
    </r>
  </si>
  <si>
    <t>非盈利及慈善机构Not for Profit/Charities</t>
  </si>
  <si>
    <t>1亿元（含）至3.65亿元（5000万美元）</t>
  </si>
  <si>
    <r>
      <rPr>
        <color rgb="FF000000"/>
        <rFont val="黑体"/>
        <sz val="10"/>
      </rPr>
      <t xml:space="preserve">英国</t>
    </r>
  </si>
  <si>
    <t>Dion Ferguson' &lt;Dion.Ferguson@crowe.co.uk&gt;</t>
  </si>
  <si>
    <t>David Wearne &lt;dwearne@wwfint.org&gt;</t>
  </si>
  <si>
    <r>
      <rPr>
        <color rgb="FF000000"/>
        <rFont val="黑体"/>
        <sz val="10"/>
      </rPr>
      <t xml:space="preserve">咨询</t>
    </r>
  </si>
  <si>
    <t>⑥咨询</t>
  </si>
  <si>
    <r>
      <rPr>
        <color rgb="FF000000"/>
        <rFont val="Arial"/>
        <sz val="10"/>
      </rPr>
      <t xml:space="preserve">2022</t>
    </r>
    <r>
      <rPr>
        <color rgb="FF000000"/>
        <rFont val="黑体"/>
        <sz val="10"/>
      </rPr>
      <t xml:space="preserve">年度内部审计协助</t>
    </r>
  </si>
  <si>
    <r>
      <rPr>
        <color rgb="FF000000"/>
        <rFont val="宋体"/>
        <sz val="10"/>
      </rPr>
      <t xml:space="preserve">陈晓玲</t>
    </r>
  </si>
  <si>
    <r>
      <rPr>
        <color rgb="FF000000"/>
        <rFont val="黑体"/>
        <sz val="10"/>
      </rPr>
      <t xml:space="preserve">按工时报价</t>
    </r>
    <r>
      <rPr>
        <color rgb="FF000000"/>
        <rFont val="Arial"/>
        <sz val="10"/>
      </rPr>
      <t xml:space="preserve"> 750</t>
    </r>
    <r>
      <rPr>
        <color rgb="FF000000"/>
        <rFont val="黑体"/>
        <sz val="10"/>
      </rPr>
      <t xml:space="preserve">元高级审计员，</t>
    </r>
    <r>
      <rPr>
        <color rgb="FF000000"/>
        <rFont val="Arial"/>
        <sz val="10"/>
      </rPr>
      <t xml:space="preserve">450</t>
    </r>
    <r>
      <rPr>
        <color rgb="FF000000"/>
        <rFont val="黑体"/>
        <sz val="10"/>
      </rPr>
      <t xml:space="preserve">元初级审计员</t>
    </r>
  </si>
  <si>
    <r>
      <rPr>
        <color rgb="FF000000"/>
        <rFont val="黑体"/>
        <sz val="10"/>
      </rPr>
      <t xml:space="preserve">按工时</t>
    </r>
  </si>
  <si>
    <t>CABJ2022-2-1-1</t>
  </si>
  <si>
    <r>
      <rPr>
        <color rgb="FF000000"/>
        <rFont val="黑体"/>
        <sz val="10"/>
      </rPr>
      <t xml:space="preserve">凌翔创意软件（北京）有限公司</t>
    </r>
  </si>
  <si>
    <t>Rocket Software (Beijing) Inc.</t>
  </si>
  <si>
    <t>5000万元（含）至1亿元</t>
  </si>
  <si>
    <r>
      <rPr>
        <color rgb="FF000000"/>
        <rFont val="黑体"/>
        <sz val="10"/>
      </rPr>
      <t xml:space="preserve">澳大利亚</t>
    </r>
  </si>
  <si>
    <t>Crowe Australasia</t>
  </si>
  <si>
    <t>Anthony Patrk' &lt;Anthony.Patrk@crowe.com.au</t>
  </si>
  <si>
    <t>Zhe Wang &lt;zwang@rocketsoftware.com&gt;</t>
  </si>
  <si>
    <r>
      <rPr>
        <color rgb="FF000000"/>
        <rFont val="Arial"/>
        <sz val="10"/>
      </rPr>
      <t xml:space="preserve">2022</t>
    </r>
    <r>
      <rPr>
        <color rgb="FF000000"/>
        <rFont val="黑体"/>
        <sz val="10"/>
      </rPr>
      <t xml:space="preserve">年报审计</t>
    </r>
  </si>
  <si>
    <r>
      <rPr>
        <color rgb="FF000000"/>
        <rFont val="黑体"/>
        <sz val="10"/>
      </rPr>
      <t xml:space="preserve">含税价格</t>
    </r>
  </si>
  <si>
    <r>
      <rPr>
        <color rgb="FF000000"/>
        <rFont val="黑体"/>
        <sz val="10"/>
      </rPr>
      <t xml:space="preserve">广发证券股份有限公司</t>
    </r>
  </si>
  <si>
    <t>YATU ADVANCED MATERIALS CO., LTD</t>
  </si>
  <si>
    <t>境内上市公司</t>
  </si>
  <si>
    <r>
      <rPr>
        <color rgb="FF000000"/>
        <rFont val="黑体"/>
        <sz val="10"/>
      </rPr>
      <t xml:space="preserve">雅图高新材料股份有限公司</t>
    </r>
  </si>
  <si>
    <r>
      <rPr>
        <color rgb="FF000000"/>
        <rFont val="黑体"/>
        <sz val="10"/>
      </rPr>
      <t xml:space="preserve">拟上市</t>
    </r>
  </si>
  <si>
    <t>制造Manufacturing</t>
  </si>
  <si>
    <r>
      <rPr>
        <color rgb="FF000000"/>
        <rFont val="宋体"/>
        <sz val="10"/>
      </rPr>
      <t xml:space="preserve">未知</t>
    </r>
  </si>
  <si>
    <r>
      <rPr>
        <color rgb="FF000000"/>
        <rFont val="黑体"/>
        <sz val="10"/>
      </rPr>
      <t xml:space="preserve">美国等</t>
    </r>
    <r>
      <rPr>
        <color rgb="FF000000"/>
        <rFont val="Arial"/>
        <sz val="10"/>
      </rPr>
      <t xml:space="preserve">13</t>
    </r>
    <r>
      <rPr>
        <color rgb="FF000000"/>
        <rFont val="黑体"/>
        <sz val="10"/>
      </rPr>
      <t xml:space="preserve">个国家</t>
    </r>
  </si>
  <si>
    <t>Crowe LLP</t>
  </si>
  <si>
    <t>国富会计所四川分所</t>
  </si>
  <si>
    <r>
      <rPr>
        <color rgb="FF000000"/>
        <rFont val="黑体"/>
        <sz val="10"/>
      </rPr>
      <t xml:space="preserve">徐铣才</t>
    </r>
  </si>
  <si>
    <r>
      <rPr>
        <color rgb="FF000000"/>
        <rFont val="黑体"/>
        <sz val="10"/>
      </rPr>
      <t xml:space="preserve">武晋文（投行华南一部）</t>
    </r>
    <r>
      <rPr>
        <color rgb="FF000000"/>
        <rFont val="Arial"/>
        <sz val="10"/>
      </rPr>
      <t xml:space="preserve"> &lt;wujinwen@gf.com.cn&gt;</t>
    </r>
  </si>
  <si>
    <r>
      <rPr>
        <color rgb="FF000000"/>
        <rFont val="黑体"/>
        <sz val="10"/>
      </rPr>
      <t xml:space="preserve">执行商定程序</t>
    </r>
  </si>
  <si>
    <t>⑦其他</t>
  </si>
  <si>
    <r>
      <rPr>
        <color rgb="FF000000"/>
        <rFont val="黑体"/>
        <sz val="10"/>
      </rPr>
      <t xml:space="preserve">访谈、盘点程序支持</t>
    </r>
  </si>
  <si>
    <r>
      <rPr>
        <color rgb="FF000000"/>
        <rFont val="黑体"/>
        <sz val="10"/>
      </rPr>
      <t xml:space="preserve">美国、印度、智利、萨尔多瓦、南非、加纳、哥斯达黎加、哥伦比亚、多米尼加、玻利维亚、澳大利亚、安哥拉、阿联酋</t>
    </r>
    <r>
      <rPr>
        <color rgb="FF000000"/>
        <rFont val="Arial"/>
        <sz val="10"/>
      </rPr>
      <t xml:space="preserve">13</t>
    </r>
    <r>
      <rPr>
        <color rgb="FF000000"/>
        <rFont val="黑体"/>
        <sz val="10"/>
      </rPr>
      <t xml:space="preserve">个国家</t>
    </r>
  </si>
  <si>
    <r>
      <rPr>
        <color rgb="FF000000"/>
        <rFont val="黑体"/>
        <sz val="10"/>
      </rPr>
      <t xml:space="preserve">会计所北京执业中心、四川分所徐铣才</t>
    </r>
  </si>
  <si>
    <r>
      <rPr>
        <color rgb="FF000000"/>
        <rFont val="黑体"/>
        <sz val="10"/>
      </rPr>
      <t xml:space="preserve">陈晓玲</t>
    </r>
  </si>
  <si>
    <r>
      <rPr>
        <color rgb="FF000000"/>
        <rFont val="黑体"/>
        <sz val="10"/>
      </rPr>
      <t xml:space="preserve">全球含税总价</t>
    </r>
    <r>
      <rPr>
        <color rgb="FF000000"/>
        <rFont val="Arial"/>
        <sz val="10"/>
      </rPr>
      <t xml:space="preserve">134.088</t>
    </r>
    <r>
      <rPr>
        <color rgb="FF000000"/>
        <rFont val="黑体"/>
        <sz val="10"/>
      </rPr>
      <t xml:space="preserve">万元，境外所初步报价</t>
    </r>
    <r>
      <rPr>
        <color rgb="FF000000"/>
        <rFont val="Arial"/>
        <sz val="10"/>
      </rPr>
      <t xml:space="preserve">48</t>
    </r>
    <r>
      <rPr>
        <color rgb="FF000000"/>
        <rFont val="黑体"/>
        <sz val="10"/>
      </rPr>
      <t xml:space="preserve">万（不含代扣代缴的税费），北京总部翻译协调小时费率</t>
    </r>
    <r>
      <rPr>
        <color rgb="FF000000"/>
        <rFont val="Arial"/>
        <sz val="10"/>
      </rPr>
      <t xml:space="preserve">800</t>
    </r>
    <r>
      <rPr>
        <color rgb="FF000000"/>
        <rFont val="黑体"/>
        <sz val="10"/>
      </rPr>
      <t xml:space="preserve">元。</t>
    </r>
  </si>
  <si>
    <r>
      <rPr>
        <color rgb="FF000000"/>
        <rFont val="黑体"/>
        <sz val="10"/>
      </rPr>
      <t xml:space="preserve">内部结算单</t>
    </r>
  </si>
  <si>
    <r>
      <rPr>
        <color rgb="FF000000"/>
        <rFont val="黑体"/>
        <sz val="10"/>
      </rPr>
      <t xml:space="preserve">孚泽（北京）咨询服务有限公司</t>
    </r>
  </si>
  <si>
    <t xml:space="preserve">Further (Beijing) Consulting Service Co Ltd </t>
  </si>
  <si>
    <t>专业服务Professional Services</t>
  </si>
  <si>
    <t>500万元（含）至1000万元</t>
  </si>
  <si>
    <r>
      <rPr>
        <color rgb="FF000000"/>
        <rFont val="黑体"/>
        <sz val="10"/>
      </rPr>
      <t xml:space="preserve">刘胜春</t>
    </r>
  </si>
  <si>
    <t>Beatriz Martínez' &lt;bmartinez@wegofurther.com&gt;</t>
  </si>
  <si>
    <t>J&amp;S Associate</t>
  </si>
  <si>
    <t>Kunpeng China</t>
  </si>
  <si>
    <r>
      <rPr>
        <color rgb="FF000000"/>
        <rFont val="黑体"/>
        <sz val="10"/>
      </rPr>
      <t xml:space="preserve">鲲澎（中国）有限公司</t>
    </r>
  </si>
  <si>
    <r>
      <rPr>
        <color rgb="FF000000"/>
        <rFont val="黑体"/>
        <sz val="10"/>
      </rPr>
      <t xml:space="preserve">是，鲲澎中国</t>
    </r>
    <r>
      <rPr>
        <color rgb="FF000000"/>
        <rFont val="Arial"/>
        <sz val="10"/>
      </rPr>
      <t xml:space="preserve">-</t>
    </r>
    <r>
      <rPr>
        <color rgb="FF000000"/>
        <rFont val="黑体"/>
        <sz val="10"/>
      </rPr>
      <t xml:space="preserve">美国</t>
    </r>
    <r>
      <rPr>
        <color rgb="FF000000"/>
        <rFont val="Arial"/>
        <sz val="10"/>
      </rPr>
      <t xml:space="preserve">OTCBB</t>
    </r>
  </si>
  <si>
    <t>零售Retail</t>
  </si>
  <si>
    <r>
      <rPr>
        <color rgb="FF000000"/>
        <rFont val="黑体"/>
        <sz val="10"/>
      </rPr>
      <t xml:space="preserve">未知</t>
    </r>
  </si>
  <si>
    <r>
      <rPr>
        <color rgb="FF000000"/>
        <rFont val="黑体"/>
        <sz val="10"/>
      </rPr>
      <t xml:space="preserve">左振艳</t>
    </r>
  </si>
  <si>
    <r>
      <rPr>
        <color rgb="FF000000"/>
        <rFont val="黑体"/>
        <sz val="10"/>
      </rPr>
      <t xml:space="preserve">付丽</t>
    </r>
    <r>
      <rPr>
        <color rgb="FF000000"/>
        <rFont val="Arial"/>
        <sz val="10"/>
      </rPr>
      <t xml:space="preserve"> Kylie Fu </t>
    </r>
    <r>
      <rPr>
        <color rgb="FF000000"/>
        <rFont val="黑体"/>
        <sz val="10"/>
      </rPr>
      <t xml:space="preserve">财务经理</t>
    </r>
  </si>
  <si>
    <r>
      <rPr>
        <color rgb="FF000000"/>
        <rFont val="黑体"/>
        <sz val="10"/>
      </rPr>
      <t xml:space="preserve">审计支持（询证、访谈、抽凭</t>
    </r>
    <r>
      <rPr>
        <color rgb="FF000000"/>
        <rFont val="Arial"/>
        <sz val="10"/>
      </rPr>
      <t xml:space="preserve">)</t>
    </r>
  </si>
  <si>
    <r>
      <rPr>
        <color rgb="FF000000"/>
        <rFont val="黑体"/>
        <sz val="10"/>
      </rPr>
      <t xml:space="preserve">含税价，差旅另算</t>
    </r>
  </si>
  <si>
    <t>CABJ2023-2-1-1</t>
  </si>
  <si>
    <r>
      <rPr>
        <color rgb="FF000000"/>
        <rFont val="黑体"/>
        <sz val="10"/>
      </rPr>
      <t xml:space="preserve">对内</t>
    </r>
  </si>
  <si>
    <t>Hanul LLC</t>
  </si>
  <si>
    <t>Jiangsu Yongsan Automotive Fittings Co.,Ltd.</t>
  </si>
  <si>
    <r>
      <rPr>
        <color rgb="FF000000"/>
        <rFont val="黑体"/>
        <sz val="10"/>
      </rPr>
      <t xml:space="preserve">江苏龙山汽车配件有限公司</t>
    </r>
  </si>
  <si>
    <t xml:space="preserve">汽车Automibles </t>
  </si>
  <si>
    <r>
      <rPr>
        <color rgb="FF000000"/>
        <rFont val="黑体"/>
        <sz val="10"/>
      </rPr>
      <t xml:space="preserve">韩国</t>
    </r>
  </si>
  <si>
    <t>Hakki Moon, Partner hk.moon@hanulac.co.kr</t>
  </si>
  <si>
    <r>
      <rPr>
        <color rgb="FF000000"/>
        <rFont val="黑体"/>
        <sz val="10"/>
      </rPr>
      <t xml:space="preserve">协助盘点</t>
    </r>
  </si>
  <si>
    <r>
      <rPr>
        <color rgb="FF000000"/>
        <rFont val="黑体"/>
        <sz val="10"/>
      </rPr>
      <t xml:space="preserve">江苏盐城</t>
    </r>
  </si>
  <si>
    <r>
      <rPr>
        <color rgb="FF000000"/>
        <rFont val="黑体"/>
        <sz val="10"/>
      </rPr>
      <t xml:space="preserve">按小时报价，差旅另算，每小时</t>
    </r>
    <r>
      <rPr>
        <color rgb="FF000000"/>
        <rFont val="Arial"/>
        <sz val="10"/>
      </rPr>
      <t xml:space="preserve">400</t>
    </r>
    <r>
      <rPr>
        <color rgb="FF000000"/>
        <rFont val="黑体"/>
        <sz val="10"/>
      </rPr>
      <t xml:space="preserve">元，最高价格</t>
    </r>
    <r>
      <rPr>
        <color rgb="FF000000"/>
        <rFont val="Arial"/>
        <sz val="10"/>
      </rPr>
      <t xml:space="preserve">9007</t>
    </r>
    <r>
      <rPr>
        <color rgb="FF000000"/>
        <rFont val="黑体"/>
        <sz val="10"/>
      </rPr>
      <t xml:space="preserve">元</t>
    </r>
  </si>
  <si>
    <t>CABJ2023-2-1-2</t>
  </si>
  <si>
    <r>
      <rPr>
        <color rgb="FF000000"/>
        <rFont val="Arial"/>
        <sz val="10"/>
      </rPr>
      <t xml:space="preserve">NA-</t>
    </r>
    <r>
      <rPr>
        <color rgb="FF000000"/>
        <rFont val="黑体"/>
        <sz val="10"/>
      </rPr>
      <t xml:space="preserve">不适用</t>
    </r>
  </si>
  <si>
    <t>房地产Real Estate</t>
  </si>
  <si>
    <r>
      <rPr>
        <color rgb="FF000000"/>
        <rFont val="黑体"/>
        <sz val="10"/>
      </rPr>
      <t xml:space="preserve">沈琳</t>
    </r>
  </si>
  <si>
    <r>
      <rPr>
        <color rgb="FF000000"/>
        <rFont val="黑体"/>
        <sz val="10"/>
      </rPr>
      <t xml:space="preserve">美国总公司怀疑中国管理层挪用公款，要求审计师进行离任经济责任审计。</t>
    </r>
  </si>
  <si>
    <r>
      <rPr>
        <color rgb="FF000000"/>
        <rFont val="黑体"/>
        <sz val="10"/>
      </rPr>
      <t xml:space="preserve">上海</t>
    </r>
  </si>
  <si>
    <t>国富会计所</t>
  </si>
  <si>
    <r>
      <rPr>
        <color rgb="FF000000"/>
        <rFont val="黑体"/>
        <sz val="10"/>
      </rPr>
      <t xml:space="preserve">年审忙季，无法按客户要求的时间承做。</t>
    </r>
  </si>
  <si>
    <r>
      <rPr>
        <color rgb="FF000000"/>
        <rFont val="黑体"/>
        <sz val="10"/>
      </rPr>
      <t xml:space="preserve">未报价</t>
    </r>
  </si>
  <si>
    <t>5、其他，请说明</t>
  </si>
  <si>
    <t>对内</t>
  </si>
  <si>
    <t>Enovis</t>
  </si>
  <si>
    <t>法国</t>
  </si>
  <si>
    <t>Stéphane Bernard-Migeon （Crowe Fidelio）</t>
  </si>
  <si>
    <t>Houssem Kaouech</t>
  </si>
  <si>
    <t>审计</t>
  </si>
  <si>
    <t>暂无更多信息，仅介绍联系人</t>
  </si>
  <si>
    <t>中国</t>
  </si>
  <si>
    <r>
      <rPr>
        <color rgb="FF000000"/>
        <rFont val="宋体"/>
        <sz val="10"/>
      </rPr>
      <t xml:space="preserve">会计所上海分所</t>
    </r>
  </si>
  <si>
    <t>许丽英</t>
  </si>
  <si>
    <t>4、其他，请说明</t>
  </si>
  <si>
    <t>未提供详细服务要求</t>
  </si>
  <si>
    <r>
      <rPr>
        <color rgb="FF000000"/>
        <rFont val="黑体"/>
        <sz val="10"/>
      </rPr>
      <t xml:space="preserve">马来西亚</t>
    </r>
  </si>
  <si>
    <t>Crowe Malaysia PLT</t>
  </si>
  <si>
    <t xml:space="preserve"> Chin Peggy &lt;peggy.chin@crowe.my&gt;</t>
  </si>
  <si>
    <r>
      <rPr>
        <color rgb="FF000000"/>
        <rFont val="Arial"/>
        <sz val="10"/>
      </rPr>
      <t xml:space="preserve">2023</t>
    </r>
    <r>
      <rPr>
        <color rgb="FF000000"/>
        <rFont val="黑体"/>
        <sz val="10"/>
      </rPr>
      <t xml:space="preserve">年度法定审计、税审</t>
    </r>
  </si>
  <si>
    <r>
      <rPr>
        <color rgb="FF000000"/>
        <rFont val="黑体"/>
        <sz val="10"/>
      </rPr>
      <t xml:space="preserve">浙江义乌</t>
    </r>
  </si>
  <si>
    <r>
      <rPr>
        <color rgb="FF000000"/>
        <rFont val="宋体"/>
        <sz val="10"/>
      </rPr>
      <t xml:space="preserve">跟进后客户未回复。</t>
    </r>
  </si>
  <si>
    <r>
      <rPr>
        <color rgb="FF000000"/>
        <rFont val="微软雅黑"/>
        <sz val="10"/>
      </rPr>
      <t xml:space="preserve">刘胜春</t>
    </r>
  </si>
  <si>
    <t>Isabel Nortez (inortes@wegofurther.com)</t>
  </si>
  <si>
    <r>
      <rPr>
        <color rgb="FF000000"/>
        <rFont val="Arial"/>
        <sz val="10"/>
      </rPr>
      <t xml:space="preserve">2023</t>
    </r>
    <r>
      <rPr>
        <color rgb="FF000000"/>
        <rFont val="黑体"/>
        <sz val="10"/>
      </rPr>
      <t xml:space="preserve">年报审计</t>
    </r>
  </si>
  <si>
    <r>
      <rPr>
        <color rgb="FF000000"/>
        <rFont val="宋体"/>
        <sz val="10"/>
      </rPr>
      <t xml:space="preserve">增值税电子票</t>
    </r>
  </si>
  <si>
    <r>
      <rPr>
        <color rgb="FF000000"/>
        <rFont val="黑体"/>
        <sz val="10"/>
      </rPr>
      <t xml:space="preserve">增值税专票</t>
    </r>
  </si>
  <si>
    <t>The Conference Board, Inc</t>
  </si>
  <si>
    <t>官网咨询</t>
  </si>
  <si>
    <t>官网</t>
  </si>
  <si>
    <t>Steve Forrey</t>
  </si>
  <si>
    <t>财务外包</t>
  </si>
  <si>
    <r>
      <rPr>
        <color rgb="FF000000"/>
        <rFont val="Arial"/>
        <sz val="10"/>
      </rPr>
      <t xml:space="preserve">公司设立等</t>
    </r>
  </si>
  <si>
    <t>北京</t>
  </si>
  <si>
    <t>咨询公司</t>
  </si>
  <si>
    <t>金焱</t>
  </si>
  <si>
    <t>刘胜春</t>
  </si>
  <si>
    <t>跟进数次后，客户表示不推进此项目</t>
  </si>
  <si>
    <r>
      <rPr>
        <color rgb="FF000000"/>
        <rFont val="Arial"/>
        <sz val="10"/>
      </rPr>
      <t xml:space="preserve">LOST-</t>
    </r>
    <r>
      <rPr>
        <color rgb="FF000000"/>
        <rFont val="黑体"/>
        <sz val="10"/>
      </rPr>
      <t xml:space="preserve">失败</t>
    </r>
  </si>
  <si>
    <r>
      <rPr>
        <color rgb="FF000000"/>
        <rFont val="黑体"/>
        <sz val="10"/>
      </rPr>
      <t xml:space="preserve">迪恩机床（中国）有限公司</t>
    </r>
  </si>
  <si>
    <t>DN Solutions (China) Co., Ltd.</t>
  </si>
  <si>
    <t>7.3亿元（含）至36.5亿元（5亿美元）</t>
  </si>
  <si>
    <t>Donggyun Kim &lt;dk.kim@hanulac.co.kr&gt;</t>
  </si>
  <si>
    <r>
      <rPr>
        <color rgb="FF000000"/>
        <rFont val="Arial"/>
        <sz val="10"/>
      </rPr>
      <t xml:space="preserve">2023</t>
    </r>
    <r>
      <rPr>
        <color rgb="FF000000"/>
        <rFont val="黑体"/>
        <sz val="10"/>
      </rPr>
      <t xml:space="preserve">年报审计</t>
    </r>
    <r>
      <rPr>
        <color rgb="FF000000"/>
        <rFont val="Arial"/>
        <sz val="10"/>
      </rPr>
      <t xml:space="preserve">,2022</t>
    </r>
    <r>
      <rPr>
        <color rgb="FF000000"/>
        <rFont val="黑体"/>
        <sz val="10"/>
      </rPr>
      <t xml:space="preserve">年季度审阅</t>
    </r>
  </si>
  <si>
    <r>
      <rPr>
        <color rgb="FF000000"/>
        <rFont val="黑体"/>
        <sz val="10"/>
      </rPr>
      <t xml:space="preserve">烟台</t>
    </r>
  </si>
  <si>
    <r>
      <rPr>
        <color rgb="FF000000"/>
        <rFont val="黑体"/>
        <sz val="10"/>
      </rPr>
      <t xml:space="preserve">差旅费和增值税（</t>
    </r>
    <r>
      <rPr>
        <color rgb="FF000000"/>
        <rFont val="Arial"/>
        <sz val="10"/>
      </rPr>
      <t xml:space="preserve">6%</t>
    </r>
    <r>
      <rPr>
        <color rgb="FF000000"/>
        <rFont val="黑体"/>
        <sz val="10"/>
      </rPr>
      <t xml:space="preserve">）为预估</t>
    </r>
  </si>
  <si>
    <r>
      <rPr>
        <color rgb="FF000000"/>
        <rFont val="Arial"/>
        <sz val="10"/>
      </rPr>
      <t xml:space="preserve">3</t>
    </r>
    <r>
      <rPr>
        <color rgb="FF000000"/>
        <rFont val="黑体"/>
        <sz val="10"/>
      </rPr>
      <t xml:space="preserve">、报价高，超出客户预期；</t>
    </r>
  </si>
  <si>
    <r>
      <rPr>
        <color rgb="FF000000"/>
        <rFont val="黑体"/>
        <sz val="10"/>
      </rPr>
      <t xml:space="preserve">另，客户长期合作</t>
    </r>
    <r>
      <rPr>
        <color rgb="FF000000"/>
        <rFont val="Arial"/>
        <sz val="10"/>
      </rPr>
      <t xml:space="preserve">pwc</t>
    </r>
    <r>
      <rPr>
        <color rgb="FF000000"/>
        <rFont val="黑体"/>
        <sz val="10"/>
      </rPr>
      <t xml:space="preserve">，价格及合作关系方面的考虑</t>
    </r>
  </si>
  <si>
    <t>Sazerac Shanghai RO</t>
  </si>
  <si>
    <t>否</t>
  </si>
  <si>
    <t>酿酒业</t>
  </si>
  <si>
    <t>美国</t>
  </si>
  <si>
    <t>Higgins, Patrick &lt;Patrick.Higgins@crowe.com&gt;</t>
  </si>
  <si>
    <t>gmanns@sazerac.com</t>
  </si>
  <si>
    <r>
      <rPr>
        <color rgb="FF000000"/>
        <rFont val="Arial"/>
        <sz val="10"/>
      </rPr>
      <t xml:space="preserve">2022</t>
    </r>
    <r>
      <rPr>
        <color rgb="FF000000"/>
        <rFont val="Arial"/>
        <sz val="10"/>
      </rPr>
      <t xml:space="preserve">年外资企业代表处费用收支审计</t>
    </r>
  </si>
  <si>
    <t>上海</t>
  </si>
  <si>
    <t>含税报价</t>
  </si>
  <si>
    <t>RMB</t>
  </si>
  <si>
    <t>未知原因</t>
  </si>
  <si>
    <t>对外</t>
  </si>
  <si>
    <t>Hozon Auto</t>
  </si>
  <si>
    <t>国富集团内部</t>
  </si>
  <si>
    <t>印尼</t>
  </si>
  <si>
    <t xml:space="preserve"> elly.lian@crowe.id</t>
  </si>
  <si>
    <r>
      <rPr>
        <color rgb="FF000000"/>
        <rFont val="宋体"/>
        <sz val="10"/>
      </rPr>
      <t xml:space="preserve">税务公司上海分公司</t>
    </r>
  </si>
  <si>
    <r>
      <rPr>
        <color rgb="FF000000"/>
        <rFont val="宋体"/>
        <sz val="10"/>
      </rPr>
      <t xml:space="preserve">陈鹏志</t>
    </r>
  </si>
  <si>
    <t>在印尼设立公司，财务外包及年审</t>
  </si>
  <si>
    <t>税务公司</t>
  </si>
  <si>
    <r>
      <rPr>
        <color rgb="FF000000"/>
        <rFont val="微软雅黑"/>
        <sz val="10"/>
      </rPr>
      <t xml:space="preserve">税务公司上海分公司</t>
    </r>
  </si>
  <si>
    <t>陈鹏志</t>
  </si>
  <si>
    <t>印尼所回复慢</t>
  </si>
  <si>
    <t>LC</t>
  </si>
  <si>
    <r>
      <rPr>
        <color rgb="FF000000"/>
        <rFont val="黑体"/>
        <sz val="10"/>
      </rPr>
      <t xml:space="preserve">北京格斯通商贸有限公司</t>
    </r>
  </si>
  <si>
    <r>
      <rPr>
        <color rgb="FF000000"/>
        <rFont val="黑体"/>
        <sz val="10"/>
      </rPr>
      <t xml:space="preserve">官网咨询</t>
    </r>
  </si>
  <si>
    <t>gst@gusto.com.cn</t>
  </si>
  <si>
    <r>
      <rPr>
        <color rgb="FF000000"/>
        <rFont val="Arial"/>
        <sz val="10"/>
      </rPr>
      <t xml:space="preserve">2022</t>
    </r>
    <r>
      <rPr>
        <color rgb="FF000000"/>
        <rFont val="黑体"/>
        <sz val="10"/>
      </rPr>
      <t xml:space="preserve">年报审计、税审</t>
    </r>
  </si>
  <si>
    <t>会计所北京执业中心</t>
  </si>
  <si>
    <r>
      <rPr>
        <color rgb="FF000000"/>
        <rFont val="黑体"/>
        <sz val="10"/>
      </rPr>
      <t xml:space="preserve">年审</t>
    </r>
    <r>
      <rPr>
        <color rgb="FF000000"/>
        <rFont val="Arial"/>
        <sz val="10"/>
      </rPr>
      <t xml:space="preserve">4.5</t>
    </r>
    <r>
      <rPr>
        <color rgb="FF000000"/>
        <rFont val="黑体"/>
        <sz val="10"/>
      </rPr>
      <t xml:space="preserve">万，税审</t>
    </r>
    <r>
      <rPr>
        <color rgb="FF000000"/>
        <rFont val="Arial"/>
        <sz val="10"/>
      </rPr>
      <t xml:space="preserve">2</t>
    </r>
    <r>
      <rPr>
        <color rgb="FF000000"/>
        <rFont val="黑体"/>
        <sz val="10"/>
      </rPr>
      <t xml:space="preserve">万</t>
    </r>
  </si>
  <si>
    <r>
      <rPr>
        <color rgb="FF000000"/>
        <rFont val="Arial"/>
        <sz val="10"/>
      </rPr>
      <t xml:space="preserve">4</t>
    </r>
    <r>
      <rPr>
        <color rgb="FF000000"/>
        <rFont val="黑体"/>
        <sz val="10"/>
      </rPr>
      <t xml:space="preserve">、其他，请说明</t>
    </r>
  </si>
  <si>
    <r>
      <rPr>
        <color rgb="FF000000"/>
        <rFont val="黑体"/>
        <sz val="10"/>
      </rPr>
      <t xml:space="preserve">客户通过官网联系，应该只是初步比价</t>
    </r>
  </si>
  <si>
    <r>
      <rPr>
        <color rgb="FF000000"/>
        <rFont val="黑体"/>
        <sz val="10"/>
      </rPr>
      <t xml:space="preserve">国富浩华咨询（北京）有限公司</t>
    </r>
  </si>
  <si>
    <t>BOA Technology (Shanghai) Ltd.</t>
  </si>
  <si>
    <r>
      <rPr>
        <color rgb="FF000000"/>
        <rFont val="黑体"/>
        <sz val="10"/>
      </rPr>
      <t xml:space="preserve">博移科技（上海）有限公司</t>
    </r>
  </si>
  <si>
    <t>低于500万元</t>
  </si>
  <si>
    <r>
      <rPr>
        <color rgb="FF000000"/>
        <rFont val="黑体"/>
        <sz val="10"/>
      </rPr>
      <t xml:space="preserve">杨薇</t>
    </r>
  </si>
  <si>
    <r>
      <rPr>
        <color rgb="FF000000"/>
        <rFont val="Arial"/>
        <sz val="10"/>
      </rPr>
      <t xml:space="preserve">2023.3.31</t>
    </r>
    <r>
      <rPr>
        <color rgb="FF000000"/>
        <rFont val="黑体"/>
        <sz val="10"/>
      </rPr>
      <t xml:space="preserve">时点的清算前审计报告（专项）</t>
    </r>
  </si>
  <si>
    <r>
      <rPr>
        <color rgb="FF000000"/>
        <rFont val="黑体"/>
        <sz val="10"/>
      </rPr>
      <t xml:space="preserve">不含税价格</t>
    </r>
  </si>
  <si>
    <r>
      <rPr>
        <color rgb="FF000000"/>
        <rFont val="黑体"/>
        <sz val="10"/>
      </rPr>
      <t xml:space="preserve">未知，某</t>
    </r>
    <r>
      <rPr>
        <color rgb="FF000000"/>
        <rFont val="Arial"/>
        <sz val="10"/>
      </rPr>
      <t xml:space="preserve">Gold Mining Group</t>
    </r>
  </si>
  <si>
    <r>
      <rPr>
        <color rgb="FF000000"/>
        <rFont val="黑体"/>
        <sz val="10"/>
      </rPr>
      <t xml:space="preserve">莫斯科证券交易所</t>
    </r>
  </si>
  <si>
    <t>采掘Extractive Industries</t>
  </si>
  <si>
    <r>
      <rPr>
        <color rgb="FF000000"/>
        <rFont val="黑体"/>
        <sz val="10"/>
      </rPr>
      <t xml:space="preserve">俄罗斯（现已退出网络）</t>
    </r>
  </si>
  <si>
    <t>potekhin@rosexpertiza.ru</t>
  </si>
  <si>
    <r>
      <rPr>
        <color rgb="FF000000"/>
        <rFont val="黑体"/>
        <sz val="10"/>
      </rPr>
      <t xml:space="preserve">暂未提供细节，只是初步问询</t>
    </r>
  </si>
  <si>
    <t>Union AG</t>
  </si>
  <si>
    <r>
      <rPr>
        <color rgb="FF000000"/>
        <rFont val="Arial"/>
        <sz val="10"/>
      </rPr>
      <t xml:space="preserve"> </t>
    </r>
    <r>
      <rPr>
        <color rgb="FF000000"/>
        <rFont val="黑体"/>
        <sz val="10"/>
      </rPr>
      <t xml:space="preserve">青岛优纽蕾丝有限公司
青岛优纽花边有限公司</t>
    </r>
  </si>
  <si>
    <r>
      <rPr>
        <color rgb="FF000000"/>
        <rFont val="Arial"/>
        <sz val="10"/>
      </rPr>
      <t xml:space="preserve">Qingdao Youniu Lace Co., Ltd</t>
    </r>
    <r>
      <rPr>
        <color rgb="FF000000"/>
        <rFont val="黑体"/>
        <sz val="10"/>
      </rPr>
      <t xml:space="preserve">；</t>
    </r>
    <r>
      <rPr>
        <color rgb="FF000000"/>
        <rFont val="Arial"/>
        <sz val="10"/>
      </rPr>
      <t xml:space="preserve">Qingdao Union Lace Co., Ltd </t>
    </r>
  </si>
  <si>
    <t>纺织业Textile</t>
  </si>
  <si>
    <r>
      <rPr>
        <color rgb="FF000000"/>
        <rFont val="黑体"/>
        <sz val="10"/>
      </rPr>
      <t xml:space="preserve">瑞士</t>
    </r>
  </si>
  <si>
    <t>Stanislav Bogdanov &lt;stanislav.bogdanov@crowe-alfa.ch&gt;</t>
  </si>
  <si>
    <r>
      <rPr>
        <color rgb="FF000000"/>
        <rFont val="黑体"/>
        <sz val="10"/>
      </rPr>
      <t xml:space="preserve">协助外方董事来华审阅</t>
    </r>
    <r>
      <rPr>
        <color rgb="FF000000"/>
        <rFont val="Arial"/>
        <sz val="10"/>
      </rPr>
      <t xml:space="preserve">2022</t>
    </r>
    <r>
      <rPr>
        <color rgb="FF000000"/>
        <rFont val="黑体"/>
        <sz val="10"/>
      </rPr>
      <t xml:space="preserve">年子公司财务报告（主要为翻译）</t>
    </r>
  </si>
  <si>
    <r>
      <rPr>
        <color rgb="FF000000"/>
        <rFont val="黑体"/>
        <sz val="10"/>
      </rPr>
      <t xml:space="preserve">山东平度</t>
    </r>
  </si>
  <si>
    <r>
      <rPr>
        <color rgb="FF000000"/>
        <rFont val="黑体"/>
        <sz val="10"/>
      </rPr>
      <t xml:space="preserve">按工时报价预估，预计三天</t>
    </r>
  </si>
  <si>
    <t>CABJ2023-2-1-3</t>
  </si>
  <si>
    <t>Bike Alert Plc </t>
  </si>
  <si>
    <r>
      <rPr>
        <color rgb="FF000000"/>
        <rFont val="黑体"/>
        <sz val="10"/>
      </rPr>
      <t xml:space="preserve">温州革新链轮制造有限公司</t>
    </r>
  </si>
  <si>
    <t xml:space="preserve">Wenzhou Gexin Sprocket Manufacturing Co., Ltd. </t>
  </si>
  <si>
    <r>
      <rPr>
        <color rgb="FF000000"/>
        <rFont val="黑体"/>
        <sz val="10"/>
      </rPr>
      <t xml:space="preserve">塞浦路斯</t>
    </r>
  </si>
  <si>
    <t>Marios Agathangelou &lt;marios.a@crowe.com.cy&gt;</t>
  </si>
  <si>
    <t>Christophoros Constantinou
Chief Financial Officer
C.constantinou@bikealert.com</t>
  </si>
  <si>
    <r>
      <rPr>
        <color rgb="FF000000"/>
        <rFont val="Arial"/>
        <sz val="10"/>
      </rPr>
      <t xml:space="preserve">2023</t>
    </r>
    <r>
      <rPr>
        <color rgb="FF000000"/>
        <rFont val="黑体"/>
        <sz val="10"/>
      </rPr>
      <t xml:space="preserve">年</t>
    </r>
    <r>
      <rPr>
        <color rgb="FF000000"/>
        <rFont val="Arial"/>
        <sz val="10"/>
      </rPr>
      <t xml:space="preserve">Q1</t>
    </r>
    <r>
      <rPr>
        <color rgb="FF000000"/>
        <rFont val="黑体"/>
        <sz val="10"/>
      </rPr>
      <t xml:space="preserve">尽职调查</t>
    </r>
  </si>
  <si>
    <r>
      <rPr>
        <color rgb="FF000000"/>
        <rFont val="黑体"/>
        <sz val="10"/>
      </rPr>
      <t xml:space="preserve">浙江瑞安</t>
    </r>
  </si>
  <si>
    <r>
      <rPr>
        <color rgb="FF000000"/>
        <rFont val="黑体"/>
        <sz val="10"/>
      </rPr>
      <t xml:space="preserve">含税服务费</t>
    </r>
    <r>
      <rPr>
        <color rgb="FF000000"/>
        <rFont val="Arial"/>
        <sz val="10"/>
      </rPr>
      <t xml:space="preserve">230515</t>
    </r>
    <r>
      <rPr>
        <color rgb="FF000000"/>
        <rFont val="黑体"/>
        <sz val="10"/>
      </rPr>
      <t xml:space="preserve">元，差旅费实报实销（另加上税）</t>
    </r>
  </si>
  <si>
    <t>CABJ2023-2-1-4</t>
  </si>
  <si>
    <r>
      <rPr>
        <color rgb="FF000000"/>
        <rFont val="宋体"/>
        <sz val="10"/>
      </rPr>
      <t xml:space="preserve">英诺斯派化学品（上海）有限公司</t>
    </r>
  </si>
  <si>
    <r>
      <rPr>
        <color rgb="FF000000"/>
        <rFont val="宋体"/>
        <sz val="10"/>
      </rPr>
      <t xml:space="preserve">中国</t>
    </r>
  </si>
  <si>
    <t>国富会计所北京执业中心</t>
  </si>
  <si>
    <t>验资</t>
  </si>
  <si>
    <r>
      <rPr>
        <color rgb="FF000000"/>
        <rFont val="宋体"/>
        <sz val="10"/>
      </rPr>
      <t xml:space="preserve">验资业务，两次注资</t>
    </r>
  </si>
  <si>
    <r>
      <rPr>
        <color rgb="FF000000"/>
        <rFont val="宋体"/>
        <sz val="10"/>
      </rPr>
      <t xml:space="preserve">上海</t>
    </r>
  </si>
  <si>
    <t>2023/11/31</t>
  </si>
  <si>
    <r>
      <rPr>
        <color rgb="FF000000"/>
        <rFont val="宋体"/>
        <sz val="10"/>
      </rPr>
      <t xml:space="preserve">刘洵子</t>
    </r>
  </si>
  <si>
    <r>
      <rPr>
        <color rgb="FF000000"/>
        <rFont val="黑体"/>
        <sz val="10"/>
      </rPr>
      <t xml:space="preserve">股权转让税务及工商变更登记</t>
    </r>
  </si>
  <si>
    <r>
      <rPr>
        <color rgb="FF000000"/>
        <rFont val="黑体"/>
        <sz val="10"/>
      </rPr>
      <t xml:space="preserve">含税服务费</t>
    </r>
    <r>
      <rPr>
        <color rgb="FF000000"/>
        <rFont val="Arial"/>
        <sz val="10"/>
      </rPr>
      <t xml:space="preserve">46786</t>
    </r>
    <r>
      <rPr>
        <color rgb="FF000000"/>
        <rFont val="黑体"/>
        <sz val="10"/>
      </rPr>
      <t xml:space="preserve">元，差旅费实报实销（若有，另加上税）</t>
    </r>
  </si>
  <si>
    <t>CABJ2023-2-1-5</t>
  </si>
  <si>
    <r>
      <rPr>
        <color rgb="FF000000"/>
        <rFont val="微软雅黑"/>
        <sz val="10"/>
      </rPr>
      <t xml:space="preserve">艾普拉斯（上海）质量检测有限公司</t>
    </r>
    <r>
      <rPr>
        <color rgb="FF000000"/>
        <rFont val="Arial"/>
        <sz val="10"/>
      </rPr>
      <t xml:space="preserve"> </t>
    </r>
    <r>
      <rPr>
        <color rgb="FF000000"/>
        <rFont val="微软雅黑"/>
        <sz val="10"/>
      </rPr>
      <t xml:space="preserve">等三家实体</t>
    </r>
    <r>
      <rPr>
        <color rgb="FF000000"/>
        <rFont val="Arial"/>
        <sz val="10"/>
      </rPr>
      <t xml:space="preserve"> </t>
    </r>
  </si>
  <si>
    <r>
      <rPr>
        <color rgb="FF000000"/>
        <rFont val="Arial"/>
        <sz val="10"/>
      </rPr>
      <t xml:space="preserve">Applus (Shangai) Quality inspection Co, Ltd</t>
    </r>
    <r>
      <rPr>
        <color rgb="FF000000"/>
        <rFont val="宋体"/>
        <sz val="10"/>
      </rPr>
      <t xml:space="preserve">等</t>
    </r>
    <r>
      <rPr>
        <color rgb="FF000000"/>
        <rFont val="Arial"/>
        <sz val="10"/>
      </rPr>
      <t xml:space="preserve">3</t>
    </r>
    <r>
      <rPr>
        <color rgb="FF000000"/>
        <rFont val="宋体"/>
        <sz val="10"/>
      </rPr>
      <t xml:space="preserve">家实体</t>
    </r>
  </si>
  <si>
    <r>
      <rPr>
        <color rgb="FF000000"/>
        <rFont val="微软雅黑"/>
        <sz val="10"/>
      </rPr>
      <t xml:space="preserve">否，母公司在西班牙交易所上市</t>
    </r>
  </si>
  <si>
    <t>西班牙</t>
  </si>
  <si>
    <t>Crowe | Auditoría y Consultoría</t>
  </si>
  <si>
    <t>agusti.saubi@crowe.es</t>
  </si>
  <si>
    <t>2024年年审</t>
  </si>
  <si>
    <t>上海、山东</t>
  </si>
  <si>
    <r>
      <rPr>
        <color rgb="FF000000"/>
        <rFont val="宋体"/>
        <sz val="10"/>
      </rPr>
      <t xml:space="preserve">税</t>
    </r>
    <r>
      <rPr>
        <color rgb="FF000000"/>
        <rFont val="Arial"/>
        <sz val="10"/>
      </rPr>
      <t xml:space="preserve">6%</t>
    </r>
    <r>
      <rPr>
        <color rgb="FF000000"/>
        <rFont val="宋体"/>
        <sz val="10"/>
      </rPr>
      <t xml:space="preserve">，不含差旅</t>
    </r>
  </si>
  <si>
    <t>3、报价高，超出客户预期；</t>
  </si>
  <si>
    <t>Khan Bank Mongolia (蒙古可汗银行)</t>
  </si>
  <si>
    <t>金融Financial Services</t>
  </si>
  <si>
    <t>蒙古</t>
  </si>
  <si>
    <t>莫先生转达</t>
  </si>
  <si>
    <t>咨询</t>
  </si>
  <si>
    <r>
      <rPr>
        <color rgb="FF000000"/>
        <rFont val="Arial"/>
        <sz val="10"/>
      </rPr>
      <t xml:space="preserve">Perform external quality assessment of the whole internal audit function of Khan Bank Mongolia (</t>
    </r>
    <r>
      <rPr>
        <color rgb="FF000000"/>
        <rFont val="Arial"/>
        <sz val="10"/>
      </rPr>
      <t xml:space="preserve">蒙古可汗银行</t>
    </r>
    <r>
      <rPr>
        <color rgb="FF000000"/>
        <rFont val="Arial"/>
        <sz val="10"/>
      </rPr>
      <t xml:space="preserve">)</t>
    </r>
  </si>
  <si>
    <t>居娅茜</t>
  </si>
  <si>
    <t>2、超出团队服务范围或能力，未能承接;</t>
  </si>
  <si>
    <t>要求去蒙古当地完成业务，需英文能力的项目负责人</t>
  </si>
  <si>
    <t>DURAMITT SDNBHD.(Company No: 200001011540 (514145-K))</t>
  </si>
  <si>
    <t>DURAMITT SDNBHD.(Company No: 200001011540 (514146-K))</t>
  </si>
  <si>
    <t>1.&lt;50m；</t>
  </si>
  <si>
    <t>马来西亚</t>
  </si>
  <si>
    <t>Eddy Chan</t>
  </si>
  <si>
    <r>
      <rPr>
        <color rgb="FF000000"/>
        <rFont val="宋体"/>
        <sz val="10"/>
      </rPr>
      <t xml:space="preserve">国富会计所佛山分所</t>
    </r>
  </si>
  <si>
    <t>洪祥昀</t>
  </si>
  <si>
    <t>财务尽调、税务尽调</t>
  </si>
  <si>
    <t>马来西亚槟城</t>
  </si>
  <si>
    <r>
      <rPr>
        <color rgb="FF000000"/>
        <rFont val="微软雅黑"/>
        <sz val="10"/>
      </rPr>
      <t xml:space="preserve">会计所佛山分所</t>
    </r>
  </si>
  <si>
    <t>1. FDD - RM60,000 2. tax due diligence - RM30,000</t>
  </si>
  <si>
    <t>RM</t>
  </si>
  <si>
    <t>客户要求报告时间太急，无法合理安排工作</t>
  </si>
  <si>
    <t>Asia-Genomics Group</t>
  </si>
  <si>
    <t>新加坡</t>
  </si>
  <si>
    <t>adeline.ng@crowe.sg</t>
  </si>
  <si>
    <t>外资子公司注销</t>
  </si>
  <si>
    <t>沈琳</t>
  </si>
  <si>
    <t>不做注销业务</t>
  </si>
  <si>
    <r>
      <rPr>
        <color rgb="FF000000"/>
        <rFont val="黑体"/>
        <sz val="10"/>
      </rPr>
      <t xml:space="preserve">俄美达（武汉）有限公司</t>
    </r>
    <r>
      <rPr>
        <color rgb="FF000000"/>
        <rFont val="Arial"/>
        <sz val="10"/>
      </rPr>
      <t xml:space="preserve">  </t>
    </r>
  </si>
  <si>
    <t>Oemeta (Wuhan) Co., Ltd.</t>
  </si>
  <si>
    <r>
      <rPr>
        <color rgb="FF000000"/>
        <rFont val="黑体"/>
        <sz val="10"/>
      </rPr>
      <t xml:space="preserve">德国</t>
    </r>
    <r>
      <rPr>
        <color rgb="FF000000"/>
        <rFont val="Arial"/>
        <sz val="10"/>
      </rPr>
      <t xml:space="preserve">MÖHRLE HAPP LUTHER GmbH</t>
    </r>
  </si>
  <si>
    <t>Jana Wegner&lt;j.wegner@crowe-mhl.de&gt;</t>
  </si>
  <si>
    <r>
      <rPr>
        <color rgb="FF000000"/>
        <rFont val="Arial"/>
        <sz val="10"/>
      </rPr>
      <t xml:space="preserve">2023</t>
    </r>
    <r>
      <rPr>
        <color rgb="FF000000"/>
        <rFont val="黑体"/>
        <sz val="10"/>
      </rPr>
      <t xml:space="preserve">年度法定审计、合并审计支持、管理建议书</t>
    </r>
  </si>
  <si>
    <r>
      <rPr>
        <color rgb="FF000000"/>
        <rFont val="黑体"/>
        <sz val="10"/>
      </rPr>
      <t xml:space="preserve">湖北武汉</t>
    </r>
  </si>
  <si>
    <r>
      <rPr>
        <color rgb="FF000000"/>
        <rFont val="黑体"/>
        <sz val="10"/>
      </rPr>
      <t xml:space="preserve">分开报价，差旅费实报实销（若有，另加上税）</t>
    </r>
  </si>
  <si>
    <t>未知客户</t>
  </si>
  <si>
    <t>斯洛文尼亚</t>
  </si>
  <si>
    <t>bogdan.lalic@crowe.si</t>
  </si>
  <si>
    <t>税务</t>
  </si>
  <si>
    <t>税务咨询</t>
  </si>
  <si>
    <t>左振艳</t>
  </si>
  <si>
    <t>王向鹏</t>
  </si>
  <si>
    <t>USD</t>
  </si>
  <si>
    <t>客户暂停该业务，暂无需求</t>
  </si>
  <si>
    <r>
      <rPr>
        <color rgb="FF000000"/>
        <rFont val="黑体"/>
        <sz val="10"/>
      </rPr>
      <t xml:space="preserve">北京吉欧析创新科技有限责任公司</t>
    </r>
  </si>
  <si>
    <t>Beijing Geosplit Oil &amp; Gas Field Technology LLC</t>
  </si>
  <si>
    <t>j.gudym@geosplit.org | +8613520854709</t>
  </si>
  <si>
    <r>
      <rPr>
        <color rgb="FF000000"/>
        <rFont val="Arial"/>
        <sz val="10"/>
      </rPr>
      <t xml:space="preserve">2023</t>
    </r>
    <r>
      <rPr>
        <color rgb="FF000000"/>
        <rFont val="黑体"/>
        <sz val="10"/>
      </rPr>
      <t xml:space="preserve">年法定审计</t>
    </r>
    <r>
      <rPr>
        <color rgb="FF000000"/>
        <rFont val="Arial"/>
        <sz val="10"/>
      </rPr>
      <t xml:space="preserve">-</t>
    </r>
    <r>
      <rPr>
        <color rgb="FF000000"/>
        <rFont val="黑体"/>
        <sz val="10"/>
      </rPr>
      <t xml:space="preserve">仅中文报告</t>
    </r>
  </si>
  <si>
    <r>
      <rPr>
        <color rgb="FF000000"/>
        <rFont val="黑体"/>
        <sz val="10"/>
      </rPr>
      <t xml:space="preserve">含税价</t>
    </r>
    <r>
      <rPr>
        <color rgb="FF000000"/>
        <rFont val="Arial"/>
        <sz val="10"/>
      </rPr>
      <t xml:space="preserve">4</t>
    </r>
    <r>
      <rPr>
        <color rgb="FF000000"/>
        <rFont val="黑体"/>
        <sz val="10"/>
      </rPr>
      <t xml:space="preserve">万</t>
    </r>
  </si>
  <si>
    <r>
      <rPr>
        <color rgb="FF000000"/>
        <rFont val="黑体"/>
        <sz val="10"/>
      </rPr>
      <t xml:space="preserve">网站比价</t>
    </r>
  </si>
  <si>
    <t>苏州扬子江新型材料股份有限公司</t>
  </si>
  <si>
    <t>俄罗斯子公司</t>
  </si>
  <si>
    <t>Rustekhnologii</t>
  </si>
  <si>
    <t>俄罗斯</t>
  </si>
  <si>
    <t>Rosexpertiza</t>
  </si>
  <si>
    <t>Vladimir Potekhin
potekhin@rosexpertiza.ru</t>
  </si>
  <si>
    <r>
      <rPr>
        <color rgb="FF000000"/>
        <rFont val="微软雅黑"/>
        <sz val="10"/>
      </rPr>
      <t xml:space="preserve">拟出售俄罗斯</t>
    </r>
    <r>
      <rPr>
        <color rgb="FF000000"/>
        <rFont val="Arial"/>
        <sz val="10"/>
      </rPr>
      <t xml:space="preserve">2</t>
    </r>
    <r>
      <rPr>
        <color rgb="FF000000"/>
        <rFont val="微软雅黑"/>
        <sz val="10"/>
      </rPr>
      <t xml:space="preserve">家工厂，需要审计</t>
    </r>
  </si>
  <si>
    <r>
      <rPr>
        <color rgb="FF000000"/>
        <rFont val="微软雅黑"/>
        <sz val="10"/>
      </rPr>
      <t xml:space="preserve">会计所北京执业中心</t>
    </r>
  </si>
  <si>
    <t>未报价</t>
  </si>
  <si>
    <t xml:space="preserve">1、客户风险高，拒绝承接； </t>
  </si>
  <si>
    <t>委托方为上市公司，且刚收到证监会罚单（原瑞华合伙人李岩曾与俄罗斯所合作此项目，目前正在配合调查）。另考虑项目时间紧急（8月出报告）、与非英语国家客户及成员所合作难度较大，放弃报价。</t>
  </si>
  <si>
    <t>Sunmi</t>
  </si>
  <si>
    <t>香港、新加坡、日本、台湾、印尼、印度、波兰、法国、荷兰、俄罗斯、迪拜、南非、墨西哥、美国、厄瓜多尔</t>
  </si>
  <si>
    <t>税务合规、财务外包及年审</t>
  </si>
  <si>
    <t>15个国家</t>
  </si>
  <si>
    <t>客户预算太低，全球预算100万元，莫先生建议不推荐。</t>
  </si>
  <si>
    <t>michael.lucas@crowe.com</t>
  </si>
  <si>
    <t>China Customer Experience (Technology) Review</t>
  </si>
  <si>
    <t>不具备相关经验</t>
  </si>
  <si>
    <r>
      <rPr>
        <color rgb="FF000000"/>
        <rFont val="黑体"/>
        <sz val="10"/>
      </rPr>
      <t xml:space="preserve">风移科技（北京）有限公司</t>
    </r>
  </si>
  <si>
    <t xml:space="preserve">Wind Mobility Technology (Beijing) Co., Ltd. </t>
  </si>
  <si>
    <t>Irina Trankova 
inpiskareva@yango.com</t>
  </si>
  <si>
    <r>
      <rPr>
        <color rgb="FF000000"/>
        <rFont val="Arial"/>
        <sz val="10"/>
      </rPr>
      <t xml:space="preserve">2023</t>
    </r>
    <r>
      <rPr>
        <color rgb="FF000000"/>
        <rFont val="黑体"/>
        <sz val="10"/>
      </rPr>
      <t xml:space="preserve">年法定审计（中英文报告）、税审</t>
    </r>
  </si>
  <si>
    <r>
      <rPr>
        <color rgb="FF000000"/>
        <rFont val="黑体"/>
        <sz val="10"/>
      </rPr>
      <t xml:space="preserve">客户无法提供足够的信息予以报价。</t>
    </r>
  </si>
  <si>
    <t>新客户新业务</t>
  </si>
  <si>
    <t>马来亚西、印尼</t>
  </si>
  <si>
    <t>wailing.mok@crowe.my
jenly.hendrawan@crowe.id</t>
  </si>
  <si>
    <r>
      <rPr>
        <color rgb="FF000000"/>
        <rFont val="宋体"/>
        <sz val="10"/>
      </rPr>
      <t xml:space="preserve">国富会计所北京执业中心</t>
    </r>
  </si>
  <si>
    <t>张灿杰</t>
  </si>
  <si>
    <t>其他</t>
  </si>
  <si>
    <t>项目全过程管理</t>
  </si>
  <si>
    <t>马来西亚、印尼</t>
  </si>
  <si>
    <t>国外无此服务项目</t>
  </si>
  <si>
    <t>对内-延续</t>
  </si>
  <si>
    <r>
      <rPr>
        <color rgb="FF000000"/>
        <rFont val="Arial"/>
        <sz val="10"/>
      </rPr>
      <t xml:space="preserve">2023</t>
    </r>
    <r>
      <rPr>
        <color rgb="FF000000"/>
        <rFont val="黑体"/>
        <sz val="10"/>
      </rPr>
      <t xml:space="preserve">年报审计（延续业务）</t>
    </r>
  </si>
  <si>
    <r>
      <rPr>
        <color rgb="FF000000"/>
        <rFont val="黑体"/>
        <sz val="10"/>
      </rPr>
      <t xml:space="preserve">增值税普票</t>
    </r>
  </si>
  <si>
    <t>SMX GLOBAL SDN BHD (HQ) (969461-H)</t>
  </si>
  <si>
    <t>kokkeong.choong@crowe.my</t>
  </si>
  <si>
    <t>phangszefui@avialliance.my</t>
  </si>
  <si>
    <r>
      <rPr>
        <color rgb="FF000000"/>
        <rFont val="黑体"/>
        <sz val="10"/>
      </rPr>
      <t xml:space="preserve">公司设立、审计、税务咨询</t>
    </r>
  </si>
  <si>
    <r>
      <rPr>
        <color rgb="FF000000"/>
        <rFont val="黑体"/>
        <sz val="10"/>
      </rPr>
      <t xml:space="preserve">目前仍在公司设立阶段，暂无审计需求。</t>
    </r>
  </si>
  <si>
    <t>New Development Bank</t>
  </si>
  <si>
    <t>Holly Yao</t>
  </si>
  <si>
    <t>ICFR咨询服务投标</t>
  </si>
  <si>
    <t>时间来不及，未参与</t>
  </si>
  <si>
    <r>
      <rPr>
        <color rgb="FF000000"/>
        <rFont val="黑体"/>
        <sz val="10"/>
      </rPr>
      <t xml:space="preserve">三叶科技（天津）有限公司</t>
    </r>
  </si>
  <si>
    <t>Shamrock Technologies (Tianjin) Inc.</t>
  </si>
  <si>
    <t>化工Chemicals</t>
  </si>
  <si>
    <r>
      <rPr>
        <color rgb="FF000000"/>
        <rFont val="黑体"/>
        <sz val="10"/>
      </rPr>
      <t xml:space="preserve">美国</t>
    </r>
  </si>
  <si>
    <t>Derek.Grimm@crowe.com</t>
  </si>
  <si>
    <r>
      <rPr>
        <color rgb="FF000000"/>
        <rFont val="Arial"/>
        <sz val="10"/>
      </rPr>
      <t xml:space="preserve">2023</t>
    </r>
    <r>
      <rPr>
        <color rgb="FF000000"/>
        <rFont val="黑体"/>
        <sz val="10"/>
      </rPr>
      <t xml:space="preserve">年报审计、税务审计</t>
    </r>
  </si>
  <si>
    <r>
      <rPr>
        <color rgb="FF000000"/>
        <rFont val="黑体"/>
        <sz val="10"/>
      </rPr>
      <t xml:space="preserve">天津</t>
    </r>
  </si>
  <si>
    <r>
      <rPr>
        <color rgb="FF000000"/>
        <rFont val="黑体"/>
        <sz val="10"/>
      </rPr>
      <t xml:space="preserve">佟锐</t>
    </r>
  </si>
  <si>
    <r>
      <rPr>
        <color rgb="FF000000"/>
        <rFont val="黑体"/>
        <sz val="10"/>
      </rPr>
      <t xml:space="preserve">由佟总带队，我参与。含税含差旅总包价格；税务公司左振艳报价</t>
    </r>
    <r>
      <rPr>
        <color rgb="FF000000"/>
        <rFont val="Arial"/>
        <sz val="10"/>
      </rPr>
      <t xml:space="preserve">60000</t>
    </r>
    <r>
      <rPr>
        <color rgb="FF000000"/>
        <rFont val="黑体"/>
        <sz val="10"/>
      </rPr>
      <t xml:space="preserve">，一共报价</t>
    </r>
    <r>
      <rPr>
        <color rgb="FF000000"/>
        <rFont val="Arial"/>
        <sz val="10"/>
      </rPr>
      <t xml:space="preserve">30</t>
    </r>
    <r>
      <rPr>
        <color rgb="FF000000"/>
        <rFont val="黑体"/>
        <sz val="10"/>
      </rPr>
      <t xml:space="preserve">万。</t>
    </r>
  </si>
  <si>
    <r>
      <rPr>
        <color rgb="FF000000"/>
        <rFont val="黑体"/>
        <sz val="10"/>
      </rPr>
      <t xml:space="preserve">国富湖北分所（王劲松）</t>
    </r>
  </si>
  <si>
    <r>
      <rPr>
        <color rgb="FF000000"/>
        <rFont val="黑体"/>
        <sz val="10"/>
      </rPr>
      <t xml:space="preserve">宜昌达门船舶有限公司</t>
    </r>
  </si>
  <si>
    <t>Damen Yichang Shipyard Co., Ltd</t>
  </si>
  <si>
    <t>国富会计所湖北分所</t>
  </si>
  <si>
    <r>
      <rPr>
        <color rgb="FF000000"/>
        <rFont val="宋体"/>
        <sz val="10"/>
      </rPr>
      <t xml:space="preserve">王劲松</t>
    </r>
  </si>
  <si>
    <r>
      <rPr>
        <color rgb="FF000000"/>
        <rFont val="黑体"/>
        <sz val="10"/>
      </rPr>
      <t xml:space="preserve">其他</t>
    </r>
  </si>
  <si>
    <r>
      <rPr>
        <color rgb="FF000000"/>
        <rFont val="黑体"/>
        <sz val="10"/>
      </rPr>
      <t xml:space="preserve">审阅英文报告翻译</t>
    </r>
  </si>
  <si>
    <r>
      <rPr>
        <color rgb="FF000000"/>
        <rFont val="黑体"/>
        <sz val="10"/>
      </rPr>
      <t xml:space="preserve">内部结算</t>
    </r>
  </si>
  <si>
    <t>Triumph</t>
  </si>
  <si>
    <t>Furniture supplier</t>
  </si>
  <si>
    <t>laurence.field@crowe.co.uk</t>
  </si>
  <si>
    <r>
      <rPr>
        <color rgb="FF000000"/>
        <rFont val="黑体"/>
        <sz val="10"/>
      </rPr>
      <t xml:space="preserve">内部控制审计</t>
    </r>
  </si>
  <si>
    <r>
      <rPr>
        <color rgb="FF000000"/>
        <rFont val="黑体"/>
        <sz val="10"/>
      </rPr>
      <t xml:space="preserve">淮安</t>
    </r>
  </si>
  <si>
    <r>
      <rPr>
        <color rgb="FF000000"/>
        <rFont val="黑体"/>
        <sz val="10"/>
      </rPr>
      <t xml:space="preserve">含税价格，差旅实报实销</t>
    </r>
  </si>
  <si>
    <r>
      <rPr>
        <color rgb="FF000000"/>
        <rFont val="宋体"/>
        <sz val="10"/>
      </rPr>
      <t xml:space="preserve">斯泰潘（南京）化学有限公司</t>
    </r>
  </si>
  <si>
    <t>Stepan Company (Nanjing)</t>
  </si>
  <si>
    <t>brian.hochberg@crowe.com</t>
  </si>
  <si>
    <r>
      <rPr>
        <color rgb="FF000000"/>
        <rFont val="宋体"/>
        <sz val="10"/>
      </rPr>
      <t xml:space="preserve">沈琳</t>
    </r>
  </si>
  <si>
    <t>内部审计</t>
  </si>
  <si>
    <r>
      <rPr>
        <color rgb="FF000000"/>
        <rFont val="黑体"/>
        <sz val="10"/>
      </rPr>
      <t xml:space="preserve">内部控制审计</t>
    </r>
    <r>
      <rPr>
        <color rgb="FF000000"/>
        <rFont val="宋体"/>
        <sz val="10"/>
      </rPr>
      <t xml:space="preserve">（</t>
    </r>
    <r>
      <rPr>
        <color rgb="FF000000"/>
        <rFont val="Arial"/>
        <sz val="10"/>
      </rPr>
      <t xml:space="preserve">SOX &amp; ABAC)</t>
    </r>
  </si>
  <si>
    <r>
      <rPr>
        <color rgb="FF000000"/>
        <rFont val="黑体"/>
        <sz val="10"/>
      </rPr>
      <t xml:space="preserve">南京</t>
    </r>
  </si>
  <si>
    <r>
      <rPr>
        <color rgb="FF000000"/>
        <rFont val="Arial"/>
        <sz val="10"/>
      </rPr>
      <t xml:space="preserve">2</t>
    </r>
    <r>
      <rPr>
        <color rgb="FF000000"/>
        <rFont val="黑体"/>
        <sz val="10"/>
      </rPr>
      <t xml:space="preserve">人，合计小时费率</t>
    </r>
    <r>
      <rPr>
        <color rgb="FF000000"/>
        <rFont val="Arial"/>
        <sz val="10"/>
      </rPr>
      <t xml:space="preserve">1480</t>
    </r>
    <r>
      <rPr>
        <color rgb="FF000000"/>
        <rFont val="黑体"/>
        <sz val="10"/>
      </rPr>
      <t xml:space="preserve">，预计八月两周、十二月一周，无差旅</t>
    </r>
  </si>
  <si>
    <t>CABJ2024-2-9-1</t>
  </si>
  <si>
    <t>曹亚萍</t>
  </si>
  <si>
    <r>
      <rPr>
        <color rgb="FF000000"/>
        <rFont val="Arial"/>
        <sz val="10"/>
      </rPr>
      <t xml:space="preserve">2023</t>
    </r>
    <r>
      <rPr>
        <color rgb="FF000000"/>
        <rFont val="黑体"/>
        <sz val="10"/>
      </rPr>
      <t xml:space="preserve">年报审计（否定意见）</t>
    </r>
    <r>
      <rPr>
        <color rgb="FF000000"/>
        <rFont val="Arial"/>
        <sz val="10"/>
      </rPr>
      <t xml:space="preserve">or</t>
    </r>
    <r>
      <rPr>
        <color rgb="FF000000"/>
        <rFont val="黑体"/>
        <sz val="10"/>
      </rPr>
      <t xml:space="preserve">清算审计？</t>
    </r>
  </si>
  <si>
    <r>
      <rPr>
        <color rgb="FF000000"/>
        <rFont val="黑体"/>
        <sz val="10"/>
      </rPr>
      <t xml:space="preserve">初步判断意见类型为否定，客户无法接受，未报价。</t>
    </r>
  </si>
  <si>
    <t>Pilmico &amp; Gold Coin Group - Singapore</t>
  </si>
  <si>
    <r>
      <rPr>
        <color rgb="FF000000"/>
        <rFont val="黑体"/>
        <sz val="10"/>
      </rPr>
      <t xml:space="preserve">金钱饲料</t>
    </r>
    <r>
      <rPr>
        <color rgb="FF000000"/>
        <rFont val="Arial"/>
        <sz val="10"/>
      </rPr>
      <t xml:space="preserve"> </t>
    </r>
    <r>
      <rPr>
        <color rgb="FF000000"/>
        <rFont val="黑体"/>
        <sz val="10"/>
      </rPr>
      <t xml:space="preserve">（东莞）有限公司等五家</t>
    </r>
  </si>
  <si>
    <t>其它Other</t>
  </si>
  <si>
    <t>Shi Rui Teh
Internal Audit Manager
shirui.teh@aboitiz.com</t>
  </si>
  <si>
    <r>
      <rPr>
        <color rgb="FF000000"/>
        <rFont val="黑体"/>
        <sz val="10"/>
      </rPr>
      <t xml:space="preserve">东莞、漳州等</t>
    </r>
  </si>
  <si>
    <t>Wuhan OPTICOREINC Optical Communication Technology Co., Ltd.</t>
  </si>
  <si>
    <r>
      <rPr>
        <color rgb="FF000000"/>
        <rFont val="黑体"/>
        <sz val="10"/>
      </rPr>
      <t xml:space="preserve">武汉奥普克光通科技有限公司</t>
    </r>
  </si>
  <si>
    <r>
      <rPr>
        <color rgb="FF000000"/>
        <rFont val="黑体"/>
        <sz val="10"/>
      </rPr>
      <t xml:space="preserve">否，韩国上市公司在华子公司</t>
    </r>
  </si>
  <si>
    <r>
      <rPr>
        <color rgb="FF000000"/>
        <rFont val="Arial"/>
        <sz val="10"/>
      </rPr>
      <t xml:space="preserve">20</t>
    </r>
    <r>
      <rPr>
        <color rgb="FF000000"/>
        <rFont val="黑体"/>
        <sz val="10"/>
      </rPr>
      <t xml:space="preserve">，</t>
    </r>
    <r>
      <rPr>
        <color rgb="FF000000"/>
        <rFont val="Arial"/>
        <sz val="10"/>
      </rPr>
      <t xml:space="preserve">2023</t>
    </r>
    <r>
      <rPr>
        <color rgb="FF000000"/>
        <rFont val="黑体"/>
        <sz val="10"/>
      </rPr>
      <t xml:space="preserve">新设</t>
    </r>
  </si>
  <si>
    <t>hs.woo@hanulac.co.kr</t>
  </si>
  <si>
    <t xml:space="preserve">Lily Li
lcg@opticore.co.kr
+86 1366 725 8525 </t>
  </si>
  <si>
    <r>
      <rPr>
        <color rgb="FF000000"/>
        <rFont val="Arial"/>
        <sz val="10"/>
      </rPr>
      <t xml:space="preserve">2024</t>
    </r>
    <r>
      <rPr>
        <color rgb="FF000000"/>
        <rFont val="黑体"/>
        <sz val="10"/>
      </rPr>
      <t xml:space="preserve">年报审计（</t>
    </r>
    <r>
      <rPr>
        <color rgb="FF000000"/>
        <rFont val="Arial"/>
        <sz val="10"/>
      </rPr>
      <t xml:space="preserve">IFRS</t>
    </r>
    <r>
      <rPr>
        <color rgb="FF000000"/>
        <rFont val="黑体"/>
        <sz val="10"/>
      </rPr>
      <t xml:space="preserve">）、集团审计支持</t>
    </r>
  </si>
  <si>
    <r>
      <rPr>
        <color rgb="FF000000"/>
        <rFont val="黑体"/>
        <sz val="10"/>
      </rPr>
      <t xml:space="preserve">武汉</t>
    </r>
  </si>
  <si>
    <r>
      <rPr>
        <color rgb="FF000000"/>
        <rFont val="宋体"/>
        <sz val="10"/>
      </rPr>
      <t xml:space="preserve">佟锐</t>
    </r>
  </si>
  <si>
    <r>
      <rPr>
        <color rgb="FF000000"/>
        <rFont val="黑体"/>
        <sz val="10"/>
      </rPr>
      <t xml:space="preserve">差旅费实报实销</t>
    </r>
  </si>
  <si>
    <r>
      <rPr>
        <color rgb="FF000000"/>
        <rFont val="黑体"/>
        <sz val="10"/>
      </rPr>
      <t xml:space="preserve">国富北京执业中心（高建伟）</t>
    </r>
  </si>
  <si>
    <r>
      <rPr>
        <color rgb="FF000000"/>
        <rFont val="黑体"/>
        <sz val="10"/>
      </rPr>
      <t xml:space="preserve">瞬联软件科技（北京）有限公司</t>
    </r>
  </si>
  <si>
    <r>
      <rPr>
        <color rgb="FF000000"/>
        <rFont val="宋体"/>
        <sz val="10"/>
      </rPr>
      <t xml:space="preserve">高建伟</t>
    </r>
  </si>
  <si>
    <r>
      <rPr>
        <color rgb="FF000000"/>
        <rFont val="黑体"/>
        <sz val="10"/>
      </rPr>
      <t xml:space="preserve">英文报告翻译</t>
    </r>
  </si>
  <si>
    <r>
      <rPr>
        <color rgb="FF000000"/>
        <rFont val="黑体"/>
        <sz val="10"/>
      </rPr>
      <t xml:space="preserve">时间安排不过来</t>
    </r>
    <r>
      <rPr>
        <color rgb="FF000000"/>
        <rFont val="Arial"/>
        <sz val="10"/>
      </rPr>
      <t xml:space="preserve">,</t>
    </r>
    <r>
      <rPr>
        <color rgb="FF000000"/>
        <rFont val="黑体"/>
        <sz val="10"/>
      </rPr>
      <t xml:space="preserve">未报价。</t>
    </r>
  </si>
  <si>
    <r>
      <rPr>
        <color rgb="FF000000"/>
        <rFont val="黑体"/>
        <sz val="10"/>
      </rPr>
      <t xml:space="preserve">沃特科（北京）软件有限公司</t>
    </r>
  </si>
  <si>
    <r>
      <rPr>
        <color rgb="FF000000"/>
        <rFont val="Arial"/>
        <sz val="10"/>
      </rPr>
      <t xml:space="preserve">Work</t>
    </r>
    <r>
      <rPr>
        <color rgb="FF000000"/>
        <rFont val="Arial"/>
        <sz val="10"/>
      </rPr>
      <t xml:space="preserve">day (Beijing) Co.</t>
    </r>
  </si>
  <si>
    <r>
      <rPr>
        <color rgb="FF000000"/>
        <rFont val="黑体"/>
        <sz val="10"/>
      </rPr>
      <t xml:space="preserve">最终控股方是</t>
    </r>
    <r>
      <rPr>
        <color rgb="FF000000"/>
        <rFont val="Arial"/>
        <sz val="10"/>
      </rPr>
      <t xml:space="preserve">NYSE listed</t>
    </r>
  </si>
  <si>
    <r>
      <rPr>
        <color rgb="FF000000"/>
        <rFont val="黑体"/>
        <sz val="10"/>
      </rPr>
      <t xml:space="preserve">爱尔兰</t>
    </r>
  </si>
  <si>
    <t>Crowe Ireland</t>
  </si>
  <si>
    <t>Daniel.murphy@crowe.ie</t>
  </si>
  <si>
    <r>
      <rPr>
        <color rgb="FF000000"/>
        <rFont val="Arial"/>
        <sz val="10"/>
      </rPr>
      <t xml:space="preserve">2024</t>
    </r>
    <r>
      <rPr>
        <color rgb="FF000000"/>
        <rFont val="黑体"/>
        <sz val="10"/>
      </rPr>
      <t xml:space="preserve">年报审计</t>
    </r>
  </si>
  <si>
    <r>
      <rPr>
        <color rgb="FF000000"/>
        <rFont val="黑体"/>
        <sz val="10"/>
      </rPr>
      <t xml:space="preserve">含税价</t>
    </r>
    <r>
      <rPr>
        <color rgb="FF000000"/>
        <rFont val="Arial"/>
        <sz val="10"/>
      </rPr>
      <t xml:space="preserve">3740</t>
    </r>
    <r>
      <rPr>
        <color rgb="FF000000"/>
        <rFont val="黑体"/>
        <sz val="10"/>
      </rPr>
      <t xml:space="preserve">欧元</t>
    </r>
  </si>
  <si>
    <t>Our inability to demonstrate SOC2 Type2 compliance on our IT systems immediately ruled out our proposal from further consideration.</t>
  </si>
  <si>
    <r>
      <rPr>
        <color rgb="FF000000"/>
        <rFont val="宋体"/>
        <sz val="10"/>
      </rPr>
      <t xml:space="preserve">林卫红</t>
    </r>
  </si>
  <si>
    <t>其他境内企业</t>
  </si>
  <si>
    <r>
      <rPr>
        <color rgb="FF000000"/>
        <rFont val="宋体"/>
        <sz val="10"/>
      </rPr>
      <t xml:space="preserve">程老师</t>
    </r>
    <r>
      <rPr>
        <color rgb="FF000000"/>
        <rFont val="Arial"/>
        <sz val="10"/>
      </rPr>
      <t xml:space="preserve"> </t>
    </r>
    <r>
      <rPr>
        <color rgb="FF000000"/>
        <rFont val="Arial"/>
        <sz val="10"/>
      </rPr>
      <t xml:space="preserve">13607177668/</t>
    </r>
    <r>
      <rPr>
        <color rgb="FF000000"/>
        <rFont val="宋体"/>
        <sz val="10"/>
      </rPr>
      <t xml:space="preserve">湖北省武汉市江岸区永泰路</t>
    </r>
    <r>
      <rPr>
        <color rgb="FF000000"/>
        <rFont val="Arial"/>
        <sz val="10"/>
      </rPr>
      <t xml:space="preserve">2</t>
    </r>
    <r>
      <rPr>
        <color rgb="FF000000"/>
        <rFont val="宋体"/>
        <sz val="10"/>
      </rPr>
      <t xml:space="preserve">号武汉天地云廷一期</t>
    </r>
    <r>
      <rPr>
        <color rgb="FF000000"/>
        <rFont val="Arial"/>
        <sz val="10"/>
      </rPr>
      <t xml:space="preserve">T4-1801 
</t>
    </r>
    <r>
      <rPr>
        <color rgb="FF000000"/>
        <rFont val="宋体"/>
        <sz val="10"/>
      </rPr>
      <t xml:space="preserve">孙革</t>
    </r>
    <r>
      <rPr>
        <color rgb="FF000000"/>
        <rFont val="Arial"/>
        <sz val="10"/>
      </rPr>
      <t xml:space="preserve">13871270769</t>
    </r>
  </si>
  <si>
    <t>个人收入证明专项审计</t>
  </si>
  <si>
    <r>
      <rPr>
        <color rgb="FF000000"/>
        <rFont val="MS Gothic"/>
        <sz val="10"/>
      </rPr>
      <t xml:space="preserve">含税价</t>
    </r>
  </si>
  <si>
    <t>Crowe Advartis Tax Advisers Sp. z o.o.</t>
  </si>
  <si>
    <r>
      <rPr>
        <color rgb="FF000000"/>
        <rFont val="宋体"/>
        <sz val="10"/>
      </rPr>
      <t xml:space="preserve">波兰</t>
    </r>
  </si>
  <si>
    <t>Szymon Lipiński
szymon.lipinski@crowe.pl</t>
  </si>
  <si>
    <r>
      <rPr>
        <color rgb="FF000000"/>
        <rFont val="宋体"/>
        <sz val="10"/>
      </rPr>
      <t xml:space="preserve">其他</t>
    </r>
  </si>
  <si>
    <r>
      <rPr>
        <color rgb="FF000000"/>
        <rFont val="宋体"/>
        <sz val="10"/>
      </rPr>
      <t xml:space="preserve">翻译宣传册和调查问卷</t>
    </r>
  </si>
  <si>
    <r>
      <rPr>
        <color rgb="FF000000"/>
        <rFont val="宋体"/>
        <sz val="10"/>
      </rPr>
      <t xml:space="preserve">北京</t>
    </r>
  </si>
  <si>
    <r>
      <rPr>
        <color rgb="FF000000"/>
        <rFont val="宋体"/>
        <sz val="10"/>
      </rPr>
      <t xml:space="preserve">含税价</t>
    </r>
  </si>
  <si>
    <r>
      <rPr>
        <color rgb="FF000000"/>
        <rFont val="MS Gothic"/>
        <sz val="10"/>
      </rPr>
      <t xml:space="preserve">德威斯特（北京）</t>
    </r>
    <r>
      <rPr>
        <color rgb="FF000000"/>
        <rFont val="Microsoft JhengHei"/>
        <sz val="10"/>
      </rPr>
      <t xml:space="preserve">测控技术有限公司</t>
    </r>
  </si>
  <si>
    <t>德威斯特（北京）测控技术有限公司</t>
  </si>
  <si>
    <t>Dewesoft (Beijing) Measurement and Control Technology Co., Ltd.</t>
  </si>
  <si>
    <r>
      <rPr>
        <color rgb="FF000000"/>
        <rFont val="微软雅黑"/>
        <sz val="10"/>
      </rPr>
      <t xml:space="preserve">高建伟</t>
    </r>
  </si>
  <si>
    <r>
      <rPr>
        <color rgb="FF000000"/>
        <rFont val="宋体"/>
        <sz val="10"/>
      </rPr>
      <t xml:space="preserve">中国准则中英文报告、</t>
    </r>
    <r>
      <rPr>
        <color rgb="FF000000"/>
        <rFont val="Arial"/>
        <sz val="10"/>
      </rPr>
      <t xml:space="preserve">IFRS</t>
    </r>
    <r>
      <rPr>
        <color rgb="FF000000"/>
        <rFont val="宋体"/>
        <sz val="10"/>
      </rPr>
      <t xml:space="preserve">英文报告、</t>
    </r>
    <r>
      <rPr>
        <color rgb="FF000000"/>
        <rFont val="Arial"/>
        <sz val="10"/>
      </rPr>
      <t xml:space="preserve">group reporting package</t>
    </r>
  </si>
  <si>
    <r>
      <rPr>
        <color rgb="FF000000"/>
        <rFont val="宋体"/>
        <sz val="10"/>
      </rPr>
      <t xml:space="preserve">北京（西安）</t>
    </r>
  </si>
  <si>
    <r>
      <rPr>
        <color rgb="FF000000"/>
        <rFont val="微软雅黑"/>
        <sz val="10"/>
      </rPr>
      <t xml:space="preserve">佟锐</t>
    </r>
  </si>
  <si>
    <r>
      <rPr>
        <color rgb="FF000000"/>
        <rFont val="宋体"/>
        <sz val="10"/>
      </rPr>
      <t xml:space="preserve">含税价，差旅</t>
    </r>
    <r>
      <rPr>
        <color rgb="FF000000"/>
        <rFont val="宋体"/>
        <sz val="10"/>
      </rPr>
      <t xml:space="preserve">实报实销</t>
    </r>
  </si>
  <si>
    <t>2025</t>
  </si>
  <si>
    <r>
      <rPr>
        <color rgb="FF000000"/>
        <rFont val="宋体"/>
        <sz val="10"/>
      </rPr>
      <t xml:space="preserve">特独特（北京）油田设备服务有限公司</t>
    </r>
  </si>
  <si>
    <t>Tesco Drilling Tool (Beijing) Service Co., Ltd.</t>
  </si>
  <si>
    <r>
      <rPr>
        <color rgb="FF000000"/>
        <rFont val="宋体"/>
        <sz val="10"/>
      </rPr>
      <t xml:space="preserve">马来西亚</t>
    </r>
  </si>
  <si>
    <t>margret.lasong@crowe.my</t>
  </si>
  <si>
    <t>meikhum.lee@nabors.com</t>
  </si>
  <si>
    <r>
      <rPr>
        <color rgb="FF000000"/>
        <rFont val="宋体"/>
        <sz val="10"/>
      </rPr>
      <t xml:space="preserve">清算审计</t>
    </r>
  </si>
  <si>
    <t>刘洵子</t>
  </si>
  <si>
    <r>
      <rPr>
        <color rgb="FF000000"/>
        <rFont val="宋体"/>
        <sz val="10"/>
      </rPr>
      <t xml:space="preserve">含税价格</t>
    </r>
  </si>
  <si>
    <t>McDonalds</t>
  </si>
  <si>
    <r>
      <rPr>
        <color rgb="FF000000"/>
        <rFont val="宋体"/>
        <sz val="10"/>
      </rPr>
      <t xml:space="preserve">美国</t>
    </r>
  </si>
  <si>
    <t>Ryan.McNally@crowe.com</t>
  </si>
  <si>
    <r>
      <rPr>
        <color rgb="FF000000"/>
        <rFont val="宋体"/>
        <sz val="10"/>
      </rPr>
      <t xml:space="preserve">咨询</t>
    </r>
  </si>
  <si>
    <r>
      <rPr>
        <color rgb="FF000000"/>
        <rFont val="黑体"/>
        <sz val="10"/>
      </rPr>
      <t xml:space="preserve">内部控制审计（</t>
    </r>
    <r>
      <rPr>
        <color rgb="FF000000"/>
        <rFont val="Arial"/>
        <sz val="10"/>
      </rPr>
      <t xml:space="preserve">SOX</t>
    </r>
    <r>
      <rPr>
        <color rgb="FF000000"/>
        <rFont val="黑体"/>
        <sz val="10"/>
      </rPr>
      <t xml:space="preserve">）</t>
    </r>
    <r>
      <rPr>
        <color rgb="FF000000"/>
        <rFont val="Arial"/>
        <sz val="10"/>
      </rPr>
      <t xml:space="preserve">2024</t>
    </r>
    <r>
      <rPr>
        <color rgb="FF000000"/>
        <rFont val="黑体"/>
        <sz val="10"/>
      </rPr>
      <t xml:space="preserve">年，</t>
    </r>
    <r>
      <rPr>
        <color rgb="FF000000"/>
        <rFont val="Arial"/>
        <sz val="10"/>
      </rPr>
      <t xml:space="preserve">2025</t>
    </r>
    <r>
      <rPr>
        <color rgb="FF000000"/>
        <rFont val="黑体"/>
        <sz val="10"/>
      </rPr>
      <t xml:space="preserve">年</t>
    </r>
    <r>
      <t xml:space="preserve">
</t>
    </r>
    <r>
      <rPr>
        <color rgb="FF000000"/>
        <rFont val="宋体"/>
        <sz val="10"/>
      </rPr>
      <t xml:space="preserve">涉及</t>
    </r>
    <r>
      <rPr>
        <color rgb="FF000000"/>
        <rFont val="Arial"/>
        <sz val="10"/>
      </rPr>
      <t xml:space="preserve">IT</t>
    </r>
    <r>
      <rPr>
        <color rgb="FF000000"/>
        <rFont val="宋体"/>
        <sz val="10"/>
      </rPr>
      <t xml:space="preserve">的找杜业勤</t>
    </r>
  </si>
  <si>
    <r>
      <rPr>
        <color rgb="FF000000"/>
        <rFont val="宋体"/>
        <sz val="10"/>
      </rPr>
      <t xml:space="preserve">报价：小时费率</t>
    </r>
  </si>
  <si>
    <r>
      <rPr>
        <color rgb="FF000000"/>
        <rFont val="宋体"/>
        <sz val="10"/>
      </rPr>
      <t xml:space="preserve">中交马来西亚</t>
    </r>
  </si>
  <si>
    <t>中央企业境外实体</t>
  </si>
  <si>
    <t>CCC Malaysia</t>
  </si>
  <si>
    <t>建筑Construction</t>
  </si>
  <si>
    <r>
      <rPr>
        <color rgb="FF000000"/>
        <rFont val="宋体"/>
        <sz val="10"/>
      </rPr>
      <t xml:space="preserve">陈吉祥</t>
    </r>
  </si>
  <si>
    <r>
      <rPr>
        <color rgb="FF000000"/>
        <rFont val="宋体"/>
        <sz val="10"/>
      </rPr>
      <t xml:space="preserve">集团总部</t>
    </r>
  </si>
  <si>
    <r>
      <rPr>
        <color rgb="FF000000"/>
        <rFont val="宋体"/>
        <sz val="10"/>
      </rPr>
      <t xml:space="preserve">董总</t>
    </r>
  </si>
  <si>
    <r>
      <rPr>
        <color rgb="FF000000"/>
        <rFont val="Arial"/>
        <sz val="10"/>
      </rPr>
      <t xml:space="preserve">CFO GUAN Chunliang </t>
    </r>
    <r>
      <rPr>
        <color rgb="FF000000"/>
        <rFont val="宋体"/>
        <sz val="10"/>
      </rPr>
      <t xml:space="preserve">管春亮</t>
    </r>
  </si>
  <si>
    <r>
      <rPr>
        <color rgb="FF000000"/>
        <rFont val="Arial"/>
        <sz val="10"/>
      </rPr>
      <t xml:space="preserve">2024</t>
    </r>
    <r>
      <rPr>
        <color rgb="FF000000"/>
        <rFont val="宋体"/>
        <sz val="10"/>
      </rPr>
      <t xml:space="preserve">年度审计</t>
    </r>
  </si>
  <si>
    <r>
      <rPr>
        <color rgb="FF000000"/>
        <rFont val="宋体"/>
        <sz val="10"/>
      </rPr>
      <t xml:space="preserve">市场中心</t>
    </r>
  </si>
  <si>
    <r>
      <rPr>
        <color rgb="FF000000"/>
        <rFont val="宋体"/>
        <sz val="10"/>
      </rPr>
      <t xml:space="preserve">管理总部</t>
    </r>
  </si>
  <si>
    <r>
      <rPr>
        <color rgb="FF000000"/>
        <rFont val="宋体"/>
        <sz val="10"/>
      </rPr>
      <t xml:space="preserve">董付堂</t>
    </r>
  </si>
  <si>
    <r>
      <rPr>
        <color rgb="FF000000"/>
        <rFont val="宋体"/>
        <sz val="10"/>
      </rPr>
      <t xml:space="preserve">马来西亚陈吉祥同意</t>
    </r>
    <r>
      <rPr>
        <color rgb="FF000000"/>
        <rFont val="Arial"/>
        <sz val="10"/>
      </rPr>
      <t xml:space="preserve">15%</t>
    </r>
    <r>
      <rPr>
        <color rgb="FF000000"/>
        <rFont val="宋体"/>
        <sz val="10"/>
      </rPr>
      <t xml:space="preserve">，但可能要代扣代缴所得税</t>
    </r>
    <r>
      <rPr>
        <color rgb="FF000000"/>
        <rFont val="Arial"/>
        <sz val="10"/>
      </rPr>
      <t xml:space="preserve"> </t>
    </r>
    <r>
      <rPr>
        <color rgb="FF000000"/>
        <rFont val="宋体"/>
        <sz val="10"/>
      </rPr>
      <t xml:space="preserve">。我询问了</t>
    </r>
    <r>
      <rPr>
        <color rgb="FF000000"/>
        <rFont val="Arial"/>
        <sz val="10"/>
      </rPr>
      <t xml:space="preserve">17%</t>
    </r>
    <r>
      <rPr>
        <color rgb="FF000000"/>
        <rFont val="宋体"/>
        <sz val="10"/>
      </rPr>
      <t xml:space="preserve">（到手</t>
    </r>
    <r>
      <rPr>
        <color rgb="FF000000"/>
        <rFont val="Arial"/>
        <sz val="10"/>
      </rPr>
      <t xml:space="preserve">15%</t>
    </r>
    <r>
      <rPr>
        <color rgb="FF000000"/>
        <rFont val="宋体"/>
        <sz val="10"/>
      </rPr>
      <t xml:space="preserve">），他说要看报价水平。</t>
    </r>
  </si>
  <si>
    <t>MYR</t>
  </si>
  <si>
    <r>
      <rPr>
        <color rgb="FF000000"/>
        <rFont val="宋体"/>
        <sz val="10"/>
      </rPr>
      <t xml:space="preserve">英国建筑研究有限公司北京代表处</t>
    </r>
    <r>
      <rPr>
        <color rgb="FF000000"/>
        <rFont val="Arial"/>
        <sz val="10"/>
      </rPr>
      <t xml:space="preserve">   </t>
    </r>
  </si>
  <si>
    <t>外资代表处</t>
  </si>
  <si>
    <t>UK Architecture Research Co., Ltd. Beijing Representative Office</t>
  </si>
  <si>
    <r>
      <rPr>
        <color rgb="FF000000"/>
        <rFont val="宋体"/>
        <sz val="10"/>
      </rPr>
      <t xml:space="preserve">刘胜春</t>
    </r>
  </si>
  <si>
    <r>
      <rPr>
        <color rgb="FF000000"/>
        <rFont val="Arial"/>
        <sz val="10"/>
      </rPr>
      <t xml:space="preserve">2021-2024</t>
    </r>
    <r>
      <rPr>
        <color rgb="FF000000"/>
        <rFont val="宋体"/>
        <sz val="10"/>
      </rPr>
      <t xml:space="preserve">年度审计（小企业会计准则），即将注销</t>
    </r>
  </si>
  <si>
    <t>Astellas Pharma Inc.</t>
  </si>
  <si>
    <t xml:space="preserve"> Astellas Pharma Inc.</t>
  </si>
  <si>
    <t>制药业Pharmaceuticals</t>
  </si>
  <si>
    <t>Mike Varney</t>
  </si>
  <si>
    <r>
      <rPr>
        <color rgb="FF000000"/>
        <rFont val="Arial"/>
        <sz val="10"/>
      </rPr>
      <t xml:space="preserve">global J-SOX compliance</t>
    </r>
    <r>
      <rPr>
        <color rgb="FF000000"/>
        <rFont val="宋体"/>
        <sz val="10"/>
      </rPr>
      <t xml:space="preserve">，三年期</t>
    </r>
  </si>
  <si>
    <r>
      <rPr>
        <color rgb="FF000000"/>
        <rFont val="宋体"/>
        <sz val="10"/>
      </rPr>
      <t xml:space="preserve">与美国、日本、英国联合投标（美国牵头），按小时报价，预估中国总价为</t>
    </r>
    <r>
      <rPr>
        <color rgb="FF000000"/>
        <rFont val="Arial"/>
        <sz val="10"/>
      </rPr>
      <t xml:space="preserve">208</t>
    </r>
    <r>
      <rPr>
        <color rgb="FF000000"/>
        <rFont val="宋体"/>
        <sz val="10"/>
      </rPr>
      <t xml:space="preserve">万</t>
    </r>
  </si>
  <si>
    <r>
      <rPr>
        <color rgb="FF000000"/>
        <rFont val="宋体"/>
        <sz val="10"/>
      </rPr>
      <t xml:space="preserve">小米俄罗斯子公司</t>
    </r>
  </si>
  <si>
    <t>Xiaomi</t>
  </si>
  <si>
    <t>境内上市公司境外实体</t>
  </si>
  <si>
    <t>原俄罗斯成员所</t>
  </si>
  <si>
    <t>Alexander Sirous &lt;Sirous@russaudit.ru&gt;</t>
  </si>
  <si>
    <r>
      <rPr>
        <color rgb="FF000000"/>
        <rFont val="宋体"/>
        <sz val="10"/>
      </rPr>
      <t xml:space="preserve">财华律所</t>
    </r>
  </si>
  <si>
    <r>
      <rPr>
        <color rgb="FF000000"/>
        <rFont val="宋体"/>
        <sz val="10"/>
      </rPr>
      <t xml:space="preserve">李立柱</t>
    </r>
  </si>
  <si>
    <r>
      <rPr>
        <color rgb="FF000000"/>
        <rFont val="Arial"/>
        <sz val="10"/>
      </rPr>
      <t xml:space="preserve">1YUNHUI </t>
    </r>
    <r>
      <rPr>
        <color rgb="FF000000"/>
        <rFont val="宋体"/>
        <sz val="10"/>
      </rPr>
      <t xml:space="preserve">张诗丁</t>
    </r>
  </si>
  <si>
    <t>莫斯科</t>
  </si>
  <si>
    <t>Study Group (Beijing) Limited</t>
  </si>
  <si>
    <t>教育Education</t>
  </si>
  <si>
    <r>
      <rPr>
        <color rgb="FF000000"/>
        <rFont val="宋体"/>
        <sz val="10"/>
      </rPr>
      <t xml:space="preserve">英国</t>
    </r>
  </si>
  <si>
    <t>Sarah Riches &lt;Sarah.Riches@crowe.co.uk&gt;</t>
  </si>
  <si>
    <r>
      <rPr>
        <color rgb="FF000000"/>
        <rFont val="Arial"/>
        <sz val="10"/>
      </rPr>
      <t xml:space="preserve">2024</t>
    </r>
    <r>
      <rPr>
        <color rgb="FF000000"/>
        <rFont val="宋体"/>
        <sz val="10"/>
      </rPr>
      <t xml:space="preserve">年报审计（法定审计），出中英文报告</t>
    </r>
  </si>
  <si>
    <r>
      <rPr>
        <color rgb="FF000000"/>
        <rFont val="宋体"/>
        <sz val="10"/>
      </rPr>
      <t xml:space="preserve">远程</t>
    </r>
  </si>
  <si>
    <t>Crowe官网</t>
  </si>
  <si>
    <t>Dekova Huckaby &lt;Dekova.Huckaby@crowe.org&gt;</t>
  </si>
  <si>
    <t>2025-2027年内部审计</t>
  </si>
  <si>
    <t>KK Wind Solutions</t>
  </si>
  <si>
    <r>
      <rPr>
        <color rgb="FF000000"/>
        <rFont val="宋体"/>
        <sz val="10"/>
      </rPr>
      <t xml:space="preserve">人力资源服务商</t>
    </r>
  </si>
  <si>
    <t>Crowe Poland</t>
  </si>
  <si>
    <t>Rafal Murzyński (rafal.murzynski@crowe.pl)</t>
  </si>
  <si>
    <r>
      <rPr>
        <color rgb="FF000000"/>
        <rFont val="Arial"/>
        <sz val="10"/>
      </rPr>
      <t xml:space="preserve"> - Audit for HR and Payroll Services </t>
    </r>
    <r>
      <rPr>
        <color rgb="FF000000"/>
        <rFont val="宋体"/>
        <sz val="10"/>
      </rPr>
      <t xml:space="preserve">（内审）</t>
    </r>
  </si>
  <si>
    <r>
      <rPr>
        <color rgb="FF000000"/>
        <rFont val="宋体"/>
        <sz val="10"/>
      </rPr>
      <t xml:space="preserve">费用</t>
    </r>
    <r>
      <rPr>
        <color rgb="FF000000"/>
        <rFont val="Arial"/>
        <sz val="10"/>
      </rPr>
      <t xml:space="preserve">8960</t>
    </r>
    <r>
      <rPr>
        <color rgb="FF000000"/>
        <rFont val="宋体"/>
        <sz val="10"/>
      </rPr>
      <t xml:space="preserve">美元，差旅预估</t>
    </r>
    <r>
      <rPr>
        <color rgb="FF000000"/>
        <rFont val="Arial"/>
        <sz val="10"/>
      </rPr>
      <t xml:space="preserve">1080</t>
    </r>
    <r>
      <rPr>
        <color rgb="FF000000"/>
        <rFont val="宋体"/>
        <sz val="10"/>
      </rPr>
      <t xml:space="preserve">美元。打折5%。</t>
    </r>
  </si>
  <si>
    <t>贵福金（香港）贸易有限公司</t>
  </si>
  <si>
    <t>香港</t>
  </si>
  <si>
    <t>Crowe香港所</t>
  </si>
  <si>
    <t>Ivy Chua蔡淑莲</t>
  </si>
  <si>
    <r>
      <rPr>
        <color rgb="FF000000"/>
        <rFont val="微软雅黑"/>
        <sz val="10"/>
      </rPr>
      <t xml:space="preserve">德皓</t>
    </r>
  </si>
  <si>
    <t>郭妍</t>
  </si>
  <si>
    <t>国企香港子公司审计</t>
  </si>
  <si>
    <t>德皓</t>
  </si>
  <si>
    <t>孟一诺</t>
  </si>
  <si>
    <t>美国所</t>
  </si>
  <si>
    <t>Crowe美国所</t>
  </si>
  <si>
    <t xml:space="preserve">George I. Rudoy </t>
  </si>
  <si>
    <t>法务</t>
  </si>
  <si>
    <t>暂未提供具体服务范围，仅告知为法律支持相关服务，需先签署保密协议</t>
  </si>
  <si>
    <r>
      <rPr>
        <color rgb="FF000000"/>
        <rFont val="宋体"/>
        <sz val="10"/>
      </rPr>
      <t xml:space="preserve">美国所统一投标，法务服务，未报价</t>
    </r>
  </si>
  <si>
    <r>
      <rPr>
        <color rgb="FF000000"/>
        <rFont val="宋体"/>
        <sz val="10"/>
      </rPr>
      <t xml:space="preserve">未报价</t>
    </r>
  </si>
  <si>
    <r>
      <rPr>
        <color rgb="FF000000"/>
        <rFont val="Arial"/>
        <sz val="10"/>
      </rPr>
      <t xml:space="preserve">Qingdao Youniu Lace Co., Ltd; </t>
    </r>
    <r>
      <rPr>
        <color rgb="FF000000"/>
        <rFont val="Arial"/>
        <sz val="10"/>
      </rPr>
      <t xml:space="preserve">Qingdao Union Lace Co., Ltd </t>
    </r>
  </si>
  <si>
    <t>abeeli@union-ag.com</t>
  </si>
  <si>
    <r>
      <rPr>
        <color rgb="FF000000"/>
        <rFont val="宋体"/>
        <sz val="10"/>
      </rPr>
      <t xml:space="preserve">税务</t>
    </r>
  </si>
  <si>
    <t>税务专项咨询</t>
  </si>
  <si>
    <r>
      <rPr>
        <color rgb="FF000000"/>
        <rFont val="宋体"/>
        <sz val="10"/>
      </rPr>
      <t xml:space="preserve">山东平度</t>
    </r>
  </si>
  <si>
    <r>
      <rPr>
        <color rgb="FF000000"/>
        <rFont val="宋体"/>
        <sz val="10"/>
      </rPr>
      <t xml:space="preserve">不含税和差旅，报价范围为</t>
    </r>
    <r>
      <rPr>
        <color rgb="FF000000"/>
        <rFont val="Arial"/>
        <sz val="10"/>
      </rPr>
      <t xml:space="preserve">20-40</t>
    </r>
    <r>
      <rPr>
        <color rgb="FF000000"/>
        <rFont val="宋体"/>
        <sz val="10"/>
      </rPr>
      <t xml:space="preserve">万</t>
    </r>
  </si>
  <si>
    <r>
      <rPr>
        <color rgb="FF000000"/>
        <rFont val="Arial"/>
        <sz val="10"/>
      </rPr>
      <t xml:space="preserve">operational audit 25-27</t>
    </r>
    <r>
      <rPr>
        <color rgb="FF000000"/>
        <rFont val="宋体"/>
        <sz val="10"/>
      </rPr>
      <t xml:space="preserve">年</t>
    </r>
  </si>
  <si>
    <r>
      <rPr>
        <color rgb="FF000000"/>
        <rFont val="宋体"/>
        <sz val="10"/>
      </rPr>
      <t xml:space="preserve">与美国、日本、英国联合投标（美国牵头），按小时报价</t>
    </r>
  </si>
  <si>
    <t>CONNEKTUM</t>
  </si>
  <si>
    <t>Marcos Ivan</t>
  </si>
  <si>
    <t>供应商背景调查</t>
  </si>
  <si>
    <t>山东</t>
  </si>
  <si>
    <t>时间要求紧，且涉及产品质量检测，需第三方检测机构介入</t>
  </si>
  <si>
    <r>
      <rPr>
        <color rgb="FF000000"/>
        <rFont val="微软雅黑"/>
        <sz val="10"/>
      </rPr>
      <t xml:space="preserve">波鸿集团</t>
    </r>
  </si>
  <si>
    <t>地方国有企业</t>
  </si>
  <si>
    <t>波鸿集团下属美国、加拿大、匈牙利子公司</t>
  </si>
  <si>
    <t>侯秦</t>
  </si>
  <si>
    <r>
      <rPr>
        <color rgb="FF000000"/>
        <rFont val="宋体"/>
        <sz val="10"/>
      </rPr>
      <t xml:space="preserve">对海外三家子公司进行</t>
    </r>
    <r>
      <rPr>
        <color rgb="FF000000"/>
        <rFont val="Arial"/>
        <sz val="10"/>
      </rPr>
      <t xml:space="preserve">2024</t>
    </r>
    <r>
      <rPr>
        <color rgb="FF000000"/>
        <rFont val="宋体"/>
        <sz val="10"/>
      </rPr>
      <t xml:space="preserve">年度审计（中国准则），国际业务团队自行派员</t>
    </r>
  </si>
  <si>
    <r>
      <rPr>
        <color rgb="FF000000"/>
        <rFont val="宋体"/>
        <sz val="10"/>
      </rPr>
      <t xml:space="preserve">美国、加拿大、匈牙利</t>
    </r>
  </si>
  <si>
    <r>
      <rPr>
        <color rgb="FF000000"/>
        <rFont val="宋体"/>
        <sz val="10"/>
      </rPr>
      <t xml:space="preserve">侯总报价，预估</t>
    </r>
    <r>
      <rPr>
        <color rgb="FF000000"/>
        <rFont val="Arial"/>
        <sz val="10"/>
      </rPr>
      <t xml:space="preserve">200</t>
    </r>
    <r>
      <rPr>
        <color rgb="FF000000"/>
        <rFont val="宋体"/>
        <sz val="10"/>
      </rPr>
      <t xml:space="preserve">万左右</t>
    </r>
  </si>
  <si>
    <r>
      <rPr>
        <color rgb="FF000000"/>
        <rFont val="宋体"/>
        <sz val="10"/>
      </rPr>
      <t xml:space="preserve">主要为报价原因，另一部分是因为缺乏海外审计业绩</t>
    </r>
  </si>
  <si>
    <t>温州革新链轮制造有限公司</t>
  </si>
  <si>
    <t>审阅</t>
  </si>
  <si>
    <r>
      <rPr>
        <color rgb="FF000000"/>
        <rFont val="宋体"/>
        <sz val="10"/>
      </rPr>
      <t xml:space="preserve">小企业会计准则审阅（</t>
    </r>
    <r>
      <rPr>
        <color rgb="FF000000"/>
        <rFont val="Arial"/>
        <sz val="10"/>
      </rPr>
      <t xml:space="preserve">2024</t>
    </r>
    <r>
      <rPr>
        <color rgb="FF000000"/>
        <rFont val="宋体"/>
        <sz val="10"/>
      </rPr>
      <t xml:space="preserve">），出具中英文报告</t>
    </r>
  </si>
  <si>
    <r>
      <rPr>
        <color rgb="FF000000"/>
        <rFont val="宋体"/>
        <sz val="10"/>
      </rPr>
      <t xml:space="preserve">浙江温州</t>
    </r>
  </si>
  <si>
    <r>
      <rPr>
        <color rgb="FF000000"/>
        <rFont val="宋体"/>
        <sz val="10"/>
      </rPr>
      <t xml:space="preserve">总价含税，若有差旅实报实销</t>
    </r>
  </si>
  <si>
    <t>苏州冈本贸易有限公司</t>
  </si>
  <si>
    <t>SUZHOU OKAMOTO TRADING CO.,LTD.</t>
  </si>
  <si>
    <r>
      <rPr>
        <color rgb="FF000000"/>
        <rFont val="宋体"/>
        <sz val="10"/>
      </rPr>
      <t xml:space="preserve">日本</t>
    </r>
  </si>
  <si>
    <t>Akari Audit &amp; Co.</t>
  </si>
  <si>
    <t>An Kwi Ha</t>
  </si>
  <si>
    <t xml:space="preserve">Mr. Tang Hao h-tang@okamoto-suzhou.cn </t>
  </si>
  <si>
    <r>
      <rPr>
        <color rgb="FF000000"/>
        <rFont val="Arial"/>
        <sz val="10"/>
      </rPr>
      <t xml:space="preserve">2025</t>
    </r>
    <r>
      <rPr>
        <color rgb="FF000000"/>
        <rFont val="宋体"/>
        <sz val="10"/>
      </rPr>
      <t xml:space="preserve">年度审计</t>
    </r>
  </si>
  <si>
    <r>
      <rPr>
        <color rgb="FF000000"/>
        <rFont val="宋体"/>
        <sz val="10"/>
      </rPr>
      <t xml:space="preserve">江苏苏州</t>
    </r>
  </si>
  <si>
    <r>
      <rPr>
        <color rgb="FF000000"/>
        <rFont val="微软雅黑"/>
        <sz val="10"/>
      </rPr>
      <t xml:space="preserve">总价含</t>
    </r>
    <r>
      <rPr>
        <color rgb="FF000000"/>
        <rFont val="Arial"/>
        <sz val="10"/>
      </rPr>
      <t xml:space="preserve">6.72%</t>
    </r>
    <r>
      <rPr>
        <color rgb="FF000000"/>
        <rFont val="微软雅黑"/>
        <sz val="10"/>
      </rPr>
      <t xml:space="preserve">税，若有差旅实报实销。北京报价为5.34万元不含差旅。
</t>
    </r>
    <r>
      <rPr>
        <color rgb="FFFF0000"/>
        <rFont val="微软雅黑"/>
        <sz val="10"/>
      </rPr>
      <t xml:space="preserve">应客户要求，需请上海重新报价，并进行对比。</t>
    </r>
  </si>
  <si>
    <t>SAFE METAL Group</t>
  </si>
  <si>
    <r>
      <rPr>
        <color rgb="FF000000"/>
        <rFont val="宋体"/>
        <sz val="10"/>
      </rPr>
      <t xml:space="preserve">在华子公司</t>
    </r>
  </si>
  <si>
    <r>
      <rPr>
        <color rgb="FF000000"/>
        <rFont val="宋体"/>
        <sz val="10"/>
      </rPr>
      <t xml:space="preserve">法国</t>
    </r>
  </si>
  <si>
    <t>Crowe HAF</t>
  </si>
  <si>
    <t>Pierre-Antoine Auger &lt;pierre-antoine.auger@crowe-haf.fr&gt;</t>
  </si>
  <si>
    <t>Herve TOUNY (herve.touny@safe-metal.com)</t>
  </si>
  <si>
    <r>
      <rPr>
        <color rgb="FF000000"/>
        <rFont val="宋体"/>
        <sz val="10"/>
      </rPr>
      <t xml:space="preserve">执行存货相关盘点、分析程序</t>
    </r>
  </si>
  <si>
    <r>
      <rPr>
        <color rgb="FF000000"/>
        <rFont val="宋体"/>
        <sz val="10"/>
      </rPr>
      <t xml:space="preserve">江苏南通</t>
    </r>
  </si>
  <si>
    <t>德国</t>
  </si>
  <si>
    <t>Crowe Frankfurt / Germany</t>
  </si>
  <si>
    <t>annekatrin.kuefner@crowe-ffm.de</t>
  </si>
  <si>
    <t>公司设立</t>
  </si>
  <si>
    <t>福建</t>
  </si>
  <si>
    <t>税务公司上海分公司</t>
  </si>
  <si>
    <r>
      <rPr>
        <color rgb="FF000000"/>
        <rFont val="Arial"/>
        <sz val="10"/>
      </rPr>
      <t xml:space="preserve">2024</t>
    </r>
    <r>
      <rPr>
        <color rgb="FF000000"/>
        <rFont val="黑体"/>
        <sz val="10"/>
      </rPr>
      <t xml:space="preserve">年报审计（延续业务）</t>
    </r>
  </si>
  <si>
    <r>
      <rPr>
        <color rgb="FF000000"/>
        <rFont val="宋体"/>
        <sz val="10"/>
      </rPr>
      <t xml:space="preserve">中信资源印尼</t>
    </r>
  </si>
  <si>
    <t>CITIC RESOURCES HOLDINGS LTD.'s Indonesia subsidiary</t>
  </si>
  <si>
    <t>工业金属&amp;矿产Industrial Metals &amp; Mining</t>
  </si>
  <si>
    <r>
      <rPr>
        <color rgb="FF000000"/>
        <rFont val="宋体"/>
        <sz val="10"/>
      </rPr>
      <t xml:space="preserve">印度尼西亚</t>
    </r>
  </si>
  <si>
    <t>Crowe Indonesia</t>
  </si>
  <si>
    <t>Jenly Hendrawan 
Cyber 2  Tower 21st floor
Jln. HR Rasunq Said Blok X-5
Jakarta 12950.
+62811163752
jenly.hendrawan@crowe.id</t>
  </si>
  <si>
    <r>
      <rPr>
        <color rgb="FF000000"/>
        <rFont val="Arial"/>
        <sz val="10"/>
      </rPr>
      <t xml:space="preserve">CFO Zhang Ying </t>
    </r>
    <r>
      <rPr>
        <color rgb="FF000000"/>
        <rFont val="宋体"/>
        <sz val="10"/>
      </rPr>
      <t xml:space="preserve">张颖</t>
    </r>
  </si>
  <si>
    <r>
      <rPr>
        <color rgb="FF000000"/>
        <rFont val="宋体"/>
        <sz val="10"/>
      </rPr>
      <t xml:space="preserve">油气项目股权转让合规性咨询</t>
    </r>
  </si>
  <si>
    <r>
      <rPr>
        <color rgb="FF000000"/>
        <rFont val="宋体"/>
        <sz val="10"/>
      </rPr>
      <t xml:space="preserve">含</t>
    </r>
    <r>
      <rPr>
        <color rgb="FF000000"/>
        <rFont val="Arial"/>
        <sz val="10"/>
      </rPr>
      <t xml:space="preserve">15%</t>
    </r>
    <r>
      <rPr>
        <color rgb="FF000000"/>
        <rFont val="宋体"/>
        <sz val="10"/>
      </rPr>
      <t xml:space="preserve">市场协调费</t>
    </r>
    <r>
      <rPr>
        <color rgb="FF000000"/>
        <rFont val="Arial"/>
        <sz val="10"/>
      </rPr>
      <t xml:space="preserve"> </t>
    </r>
  </si>
  <si>
    <t>锐往汽车销售（上海）有限公司</t>
  </si>
  <si>
    <t>Rivian Auto Sale (Shanghai) Co. Ltd</t>
  </si>
  <si>
    <t>Milena Maksimovic [mmaksimovic@rivian.com]</t>
  </si>
  <si>
    <r>
      <rPr>
        <color rgb="FF000000"/>
        <rFont val="Arial"/>
        <sz val="10"/>
      </rPr>
      <t xml:space="preserve">2024</t>
    </r>
    <r>
      <rPr>
        <color rgb="FF000000"/>
        <rFont val="宋体"/>
        <sz val="10"/>
      </rPr>
      <t xml:space="preserve">年新设，法定年审</t>
    </r>
  </si>
  <si>
    <t>会计所上海分所</t>
  </si>
  <si>
    <r>
      <rPr>
        <color rgb="FF000000"/>
        <rFont val="宋体"/>
        <sz val="10"/>
      </rPr>
      <t xml:space="preserve">新设公司报价过高，客户用了竞争对手</t>
    </r>
  </si>
  <si>
    <t>特瑞特克（广州）</t>
  </si>
  <si>
    <t>Penny Chan</t>
  </si>
  <si>
    <t>子公司审计</t>
  </si>
  <si>
    <t>广州</t>
  </si>
  <si>
    <r>
      <rPr>
        <color rgb="FF000000"/>
        <rFont val="微软雅黑"/>
        <sz val="10"/>
      </rPr>
      <t xml:space="preserve">会计所广东分所</t>
    </r>
  </si>
  <si>
    <t>杨九琴</t>
  </si>
  <si>
    <r>
      <rPr>
        <color rgb="FF000000"/>
        <rFont val="微软雅黑"/>
        <sz val="10"/>
      </rPr>
      <t xml:space="preserve">阿儿法（上海）医疗咨询有限公司；阿儿法（广州）医疗咨询有限公司</t>
    </r>
  </si>
  <si>
    <t>阿儿法（上海）医疗咨询有限公司；阿儿法（广州）医疗咨询有限公司</t>
  </si>
  <si>
    <t>Alpha International (Shanghai) Medical Consulting Limited; Alpha International (Guangzhou) Medical Consulting Limited</t>
  </si>
  <si>
    <r>
      <rPr>
        <color rgb="FF000000"/>
        <rFont val="微软雅黑"/>
        <sz val="10"/>
      </rPr>
      <t xml:space="preserve">医疗</t>
    </r>
    <r>
      <rPr>
        <color rgb="FF000000"/>
        <rFont val="Arial"/>
        <sz val="10"/>
      </rPr>
      <t xml:space="preserve">Healthcare</t>
    </r>
  </si>
  <si>
    <r>
      <rPr>
        <color rgb="FF000000"/>
        <rFont val="Arial"/>
        <sz val="10"/>
      </rPr>
      <t xml:space="preserve">0</t>
    </r>
    <r>
      <rPr>
        <color rgb="FF000000"/>
        <rFont val="宋体"/>
        <sz val="10"/>
      </rPr>
      <t xml:space="preserve">（新设立）</t>
    </r>
  </si>
  <si>
    <t>Alvis Ong Zhi Hao &lt;alvis.ong@crowe.my&gt;</t>
  </si>
  <si>
    <t>KP Tan &lt;kptan@alphafertilitycentre.com&gt;</t>
  </si>
  <si>
    <r>
      <rPr>
        <color rgb="FF000000"/>
        <rFont val="Arial"/>
        <sz val="10"/>
      </rPr>
      <t xml:space="preserve">2024</t>
    </r>
    <r>
      <rPr>
        <color rgb="FF000000"/>
        <rFont val="宋体"/>
        <sz val="10"/>
      </rPr>
      <t xml:space="preserve">年成立的两家子公司，需要进行</t>
    </r>
    <r>
      <rPr>
        <color rgb="FF000000"/>
        <rFont val="Arial"/>
        <sz val="10"/>
      </rPr>
      <t xml:space="preserve">IFRS</t>
    </r>
    <r>
      <rPr>
        <color rgb="FF000000"/>
        <rFont val="宋体"/>
        <sz val="10"/>
      </rPr>
      <t xml:space="preserve">审计及法定审计，出具中英文报告</t>
    </r>
  </si>
  <si>
    <t>上海、广州</t>
  </si>
  <si>
    <r>
      <rPr>
        <color rgb="FF000000"/>
        <rFont val="Arial"/>
        <sz val="10"/>
      </rPr>
      <t xml:space="preserve">IFRS:</t>
    </r>
    <r>
      <rPr>
        <color rgb="FF000000"/>
        <rFont val="宋体"/>
        <sz val="10"/>
      </rPr>
      <t xml:space="preserve">上海</t>
    </r>
    <r>
      <rPr>
        <color rgb="FF000000"/>
        <rFont val="Arial"/>
        <sz val="10"/>
      </rPr>
      <t xml:space="preserve">4.8</t>
    </r>
    <r>
      <rPr>
        <color rgb="FF000000"/>
        <rFont val="宋体"/>
        <sz val="10"/>
      </rPr>
      <t xml:space="preserve">万，广州</t>
    </r>
    <r>
      <rPr>
        <color rgb="FF000000"/>
        <rFont val="Arial"/>
        <sz val="10"/>
      </rPr>
      <t xml:space="preserve">3.5</t>
    </r>
    <r>
      <rPr>
        <color rgb="FF000000"/>
        <rFont val="宋体"/>
        <sz val="10"/>
      </rPr>
      <t xml:space="preserve">万，不含</t>
    </r>
    <r>
      <rPr>
        <color rgb="FF000000"/>
        <rFont val="Arial"/>
        <sz val="10"/>
      </rPr>
      <t xml:space="preserve">6%</t>
    </r>
    <r>
      <rPr>
        <color rgb="FF000000"/>
        <rFont val="宋体"/>
        <sz val="10"/>
      </rPr>
      <t xml:space="preserve">税和差旅
法定审计：上海</t>
    </r>
    <r>
      <rPr>
        <color rgb="FF000000"/>
        <rFont val="Arial"/>
        <sz val="10"/>
      </rPr>
      <t xml:space="preserve">3.2</t>
    </r>
    <r>
      <rPr>
        <color rgb="FF000000"/>
        <rFont val="宋体"/>
        <sz val="10"/>
      </rPr>
      <t xml:space="preserve">万，广州</t>
    </r>
    <r>
      <rPr>
        <color rgb="FF000000"/>
        <rFont val="Arial"/>
        <sz val="10"/>
      </rPr>
      <t xml:space="preserve">2.4</t>
    </r>
    <r>
      <rPr>
        <color rgb="FF000000"/>
        <rFont val="宋体"/>
        <sz val="10"/>
      </rPr>
      <t xml:space="preserve">万，不含</t>
    </r>
    <r>
      <rPr>
        <color rgb="FF000000"/>
        <rFont val="Arial"/>
        <sz val="10"/>
      </rPr>
      <t xml:space="preserve">6%</t>
    </r>
    <r>
      <rPr>
        <color rgb="FF000000"/>
        <rFont val="宋体"/>
        <sz val="10"/>
      </rPr>
      <t xml:space="preserve">税和差旅</t>
    </r>
  </si>
  <si>
    <t>国家电网德国分支机构</t>
  </si>
  <si>
    <t>research institute invested by State Grid Corporation of China in Berlin, Germany</t>
  </si>
  <si>
    <t>国家电网德国成本中心</t>
  </si>
  <si>
    <t>Crowe德国所</t>
  </si>
  <si>
    <t>Marschall, Nicol (Crowe)&lt;N.Marschall@crowe-mhl.de&gt;</t>
  </si>
  <si>
    <t>刘万富</t>
  </si>
  <si>
    <t>联合，需要德国的税务和法律咨询服务，按人工时报价</t>
  </si>
  <si>
    <t>德国柏林</t>
  </si>
  <si>
    <t>德皓上海</t>
  </si>
  <si>
    <t>刘海涛</t>
  </si>
  <si>
    <t>远峰科技股份有限公司</t>
  </si>
  <si>
    <t>Yuanfeng Technology Co., Ltd</t>
  </si>
  <si>
    <t>美国、荷兰、德国</t>
  </si>
  <si>
    <r>
      <rPr>
        <color rgb="FF000000"/>
        <rFont val="Arial"/>
        <sz val="10"/>
      </rPr>
      <t xml:space="preserve">Crowe LLP</t>
    </r>
    <r>
      <rPr>
        <color rgb="FF000000"/>
        <rFont val="宋体"/>
        <sz val="10"/>
      </rPr>
      <t xml:space="preserve">等四家</t>
    </r>
  </si>
  <si>
    <t>美国、荷兰需要审计、税务，德国需要公司设立服务，日本需要税务。需要用中文服务。</t>
  </si>
  <si>
    <t>客户询问了日本，未承接，需要会说中文。</t>
  </si>
  <si>
    <t>西拉塔软件（成都）有限公司</t>
  </si>
  <si>
    <t>英国</t>
  </si>
  <si>
    <t>Akiqur Rahman
akiqur.rahman@crowe.co.uk</t>
  </si>
  <si>
    <t>joshua.shen@boardroomlimited.com.cn</t>
  </si>
  <si>
    <t>执行商定程序</t>
  </si>
  <si>
    <t>协助银行函证程序</t>
  </si>
  <si>
    <t>成都</t>
  </si>
  <si>
    <t>陈伟</t>
  </si>
  <si>
    <t>小时费率，审计助理60美元/小时；不含快递费和税，按实际工时结算</t>
  </si>
  <si>
    <t>德皓会计师事务所</t>
  </si>
  <si>
    <t>Crowe Dehao CPAs</t>
  </si>
  <si>
    <t>V GAGE(THAILAND)CO.,LTD.</t>
  </si>
  <si>
    <r>
      <rPr>
        <color rgb="FF000000"/>
        <rFont val="宋体"/>
        <sz val="10"/>
      </rPr>
      <t xml:space="preserve">泰国</t>
    </r>
  </si>
  <si>
    <t>Crowe ANS</t>
  </si>
  <si>
    <t>atchara@crowe-ans.co.th</t>
  </si>
  <si>
    <t>卢吉</t>
  </si>
  <si>
    <t>luji@dehao-intl.com</t>
  </si>
  <si>
    <r>
      <rPr>
        <color rgb="FF000000"/>
        <rFont val="宋体"/>
        <sz val="10"/>
      </rPr>
      <t xml:space="preserve">协助银行函证程序</t>
    </r>
  </si>
  <si>
    <r>
      <rPr>
        <color rgb="FF000000"/>
        <rFont val="微软雅黑"/>
        <sz val="10"/>
      </rPr>
      <t xml:space="preserve">德皓江苏分所</t>
    </r>
  </si>
  <si>
    <t>泰国所发一份函证，免费提供服务，不报价。</t>
  </si>
  <si>
    <t>Sasken Technologies Limited</t>
  </si>
  <si>
    <r>
      <rPr>
        <color rgb="FF000000"/>
        <rFont val="宋体"/>
        <sz val="10"/>
      </rPr>
      <t xml:space="preserve">新设公司，暂未有营业执照</t>
    </r>
  </si>
  <si>
    <r>
      <rPr>
        <color rgb="FF000000"/>
        <rFont val="宋体"/>
        <sz val="10"/>
      </rPr>
      <t xml:space="preserve">印度国家证券交易所</t>
    </r>
    <r>
      <rPr>
        <color rgb="FF000000"/>
        <rFont val="Arial"/>
        <sz val="10"/>
      </rPr>
      <t xml:space="preserve"> (NSE)</t>
    </r>
    <r>
      <rPr>
        <color rgb="FF000000"/>
        <rFont val="宋体"/>
        <sz val="10"/>
      </rPr>
      <t xml:space="preserve">，</t>
    </r>
  </si>
  <si>
    <t>Raghavendra Kukunuri&lt;raghavendra.kukunuri@sasken.com&gt;</t>
  </si>
  <si>
    <r>
      <rPr>
        <color rgb="FF000000"/>
        <rFont val="宋体"/>
        <sz val="10"/>
      </rPr>
      <t xml:space="preserve">协助财务外包及报税</t>
    </r>
  </si>
  <si>
    <t>中国航空技术北京有限公司</t>
  </si>
  <si>
    <t>AVIC INTERNATIONAL BEIJING</t>
  </si>
  <si>
    <t>中央企业</t>
  </si>
  <si>
    <t>中国航空技术北京有限公司多家海外分支机构</t>
  </si>
  <si>
    <t>陶战银</t>
  </si>
  <si>
    <t>常年税务顾问（国家海外子公司），希望以中国为主导</t>
  </si>
  <si>
    <t>德国、秘鲁、美国等</t>
  </si>
  <si>
    <r>
      <rPr>
        <color rgb="FF000000"/>
        <rFont val="宋体"/>
        <sz val="10"/>
      </rPr>
      <t xml:space="preserve">未进行报价，无相关业绩，且此合作模式下报价没有竞争力</t>
    </r>
  </si>
  <si>
    <r>
      <rPr>
        <color rgb="FF000000"/>
        <rFont val="宋体"/>
        <sz val="10"/>
      </rPr>
      <t xml:space="preserve">某能源民企</t>
    </r>
  </si>
  <si>
    <r>
      <rPr>
        <color rgb="FF000000"/>
        <rFont val="宋体"/>
        <sz val="10"/>
      </rPr>
      <t xml:space="preserve">澳大利亚</t>
    </r>
  </si>
  <si>
    <t>anthony.patrk@crowe.com.au</t>
  </si>
  <si>
    <r>
      <rPr>
        <color rgb="FF000000"/>
        <rFont val="宋体"/>
        <sz val="10"/>
      </rPr>
      <t xml:space="preserve">国富会计所吉林分所</t>
    </r>
  </si>
  <si>
    <r>
      <rPr>
        <color rgb="FF000000"/>
        <rFont val="宋体"/>
        <sz val="10"/>
      </rPr>
      <t xml:space="preserve">谢中文</t>
    </r>
  </si>
  <si>
    <r>
      <rPr>
        <color rgb="FF000000"/>
        <rFont val="宋体"/>
        <sz val="10"/>
      </rPr>
      <t xml:space="preserve">盈科律所吉林分所伊主任</t>
    </r>
  </si>
  <si>
    <r>
      <rPr>
        <color rgb="FF000000"/>
        <rFont val="宋体"/>
        <sz val="10"/>
      </rPr>
      <t xml:space="preserve">姜总</t>
    </r>
  </si>
  <si>
    <r>
      <rPr>
        <color rgb="FF000000"/>
        <rFont val="宋体"/>
        <sz val="10"/>
      </rPr>
      <t xml:space="preserve">评估及验资，出具两份报告并需符合澳洲</t>
    </r>
    <r>
      <rPr>
        <color rgb="FF000000"/>
        <rFont val="Arial"/>
        <sz val="10"/>
      </rPr>
      <t xml:space="preserve">FIRB</t>
    </r>
    <r>
      <rPr>
        <color rgb="FF000000"/>
        <rFont val="宋体"/>
        <sz val="10"/>
      </rPr>
      <t xml:space="preserve">的要求，标的资产约</t>
    </r>
    <r>
      <rPr>
        <color rgb="FF000000"/>
        <rFont val="Arial"/>
        <sz val="10"/>
      </rPr>
      <t xml:space="preserve">400</t>
    </r>
    <r>
      <rPr>
        <color rgb="FF000000"/>
        <rFont val="宋体"/>
        <sz val="10"/>
      </rPr>
      <t xml:space="preserve">万澳币</t>
    </r>
  </si>
  <si>
    <r>
      <rPr>
        <color rgb="FF000000"/>
        <rFont val="宋体"/>
        <sz val="10"/>
      </rPr>
      <t xml:space="preserve">澳大利亚阿德莱德</t>
    </r>
  </si>
  <si>
    <r>
      <rPr>
        <color rgb="FFFF0000"/>
        <rFont val="宋体"/>
        <sz val="10"/>
      </rPr>
      <t xml:space="preserve">待定，可能是母公司</t>
    </r>
  </si>
  <si>
    <r>
      <rPr>
        <color rgb="FF000000"/>
        <rFont val="宋体"/>
        <sz val="10"/>
      </rPr>
      <t xml:space="preserve">安创科技（深圳）有限公司</t>
    </r>
  </si>
  <si>
    <t>Marcus Pua Jian Yoke &lt;marcus.pua@crowe.my&gt;</t>
  </si>
  <si>
    <r>
      <rPr>
        <color rgb="FF000000"/>
        <rFont val="宋体"/>
        <sz val="10"/>
      </rPr>
      <t xml:space="preserve">税务尽调</t>
    </r>
  </si>
  <si>
    <r>
      <rPr>
        <color rgb="FF000000"/>
        <rFont val="宋体"/>
        <sz val="10"/>
      </rPr>
      <t xml:space="preserve">深圳</t>
    </r>
  </si>
  <si>
    <r>
      <rPr>
        <color rgb="FF000000"/>
        <rFont val="微软雅黑"/>
        <sz val="10"/>
      </rPr>
      <t xml:space="preserve">李芸</t>
    </r>
  </si>
  <si>
    <r>
      <rPr>
        <color rgb="FF000000"/>
        <rFont val="Arial"/>
        <sz val="10"/>
      </rPr>
      <t xml:space="preserve">high level /detailed</t>
    </r>
    <r>
      <rPr>
        <color rgb="FF000000"/>
        <rFont val="宋体"/>
        <sz val="10"/>
      </rPr>
      <t xml:space="preserve">分开报价</t>
    </r>
  </si>
  <si>
    <t>Wong Chun Kit
chunkit.wong@crowe.my</t>
  </si>
  <si>
    <r>
      <rPr>
        <color rgb="FF000000"/>
        <rFont val="宋体"/>
        <sz val="10"/>
      </rPr>
      <t xml:space="preserve">转让定价文档</t>
    </r>
    <r>
      <rPr>
        <color rgb="FF000000"/>
        <rFont val="Arial"/>
        <sz val="10"/>
      </rPr>
      <t xml:space="preserve">22-24</t>
    </r>
  </si>
  <si>
    <t>NUTRABALANCE LIMITED</t>
  </si>
  <si>
    <r>
      <rPr>
        <color rgb="FF000000"/>
        <rFont val="宋体"/>
        <sz val="10"/>
      </rPr>
      <t xml:space="preserve">西安米兴生物科技有限公司</t>
    </r>
  </si>
  <si>
    <t xml:space="preserve">Naturale Biopharma Ltd. </t>
  </si>
  <si>
    <r>
      <rPr>
        <color rgb="FF000000"/>
        <rFont val="宋体"/>
        <sz val="10"/>
      </rPr>
      <t xml:space="preserve">新西兰</t>
    </r>
  </si>
  <si>
    <t>Jessica Chor (nutrabalancenz@gmail.com)</t>
  </si>
  <si>
    <r>
      <rPr>
        <color rgb="FF000000"/>
        <rFont val="Arial"/>
        <sz val="10"/>
      </rPr>
      <t xml:space="preserve">2024</t>
    </r>
    <r>
      <rPr>
        <color rgb="FF000000"/>
        <rFont val="宋体"/>
        <sz val="10"/>
      </rPr>
      <t xml:space="preserve">年审阅，中国准则，出英文报告</t>
    </r>
  </si>
  <si>
    <r>
      <rPr>
        <color rgb="FF000000"/>
        <rFont val="宋体"/>
        <sz val="10"/>
      </rPr>
      <t xml:space="preserve">西安</t>
    </r>
  </si>
  <si>
    <r>
      <rPr>
        <color rgb="FF000000"/>
        <rFont val="宋体"/>
        <sz val="10"/>
      </rPr>
      <t xml:space="preserve">会计所北京执业中心</t>
    </r>
  </si>
  <si>
    <r>
      <rPr>
        <color rgb="FF000000"/>
        <rFont val="宋体"/>
        <sz val="10"/>
      </rPr>
      <t xml:space="preserve">总报价</t>
    </r>
    <r>
      <rPr>
        <color rgb="FF000000"/>
        <rFont val="Arial"/>
        <sz val="10"/>
      </rPr>
      <t xml:space="preserve"> </t>
    </r>
    <r>
      <rPr>
        <color rgb="FF000000"/>
        <rFont val="宋体"/>
        <sz val="10"/>
      </rPr>
      <t xml:space="preserve">不含差旅</t>
    </r>
  </si>
  <si>
    <t>a privately-owned enterprise</t>
  </si>
  <si>
    <t>IPO in NASDAQ Dubai Exchange</t>
  </si>
  <si>
    <t>3.65亿元（含）至7.3亿元（1亿美元）</t>
  </si>
  <si>
    <t>迪拜</t>
  </si>
  <si>
    <t>Crowe UAE</t>
  </si>
  <si>
    <t>李文智</t>
  </si>
  <si>
    <r>
      <rPr>
        <color rgb="FF000000"/>
        <rFont val="宋体"/>
        <sz val="10"/>
      </rPr>
      <t xml:space="preserve">迪拜</t>
    </r>
    <r>
      <rPr>
        <color rgb="FF000000"/>
        <rFont val="Arial"/>
        <sz val="10"/>
      </rPr>
      <t xml:space="preserve">NASDAQ IPO</t>
    </r>
    <r>
      <rPr>
        <color rgb="FF000000"/>
        <rFont val="宋体"/>
        <sz val="10"/>
      </rPr>
      <t xml:space="preserve">客户，需要申报会计师</t>
    </r>
  </si>
  <si>
    <t>迪拜所因为战略原因，不承接此类业务</t>
  </si>
  <si>
    <r>
      <rPr>
        <color rgb="FFFF0000"/>
        <rFont val="Arial"/>
        <sz val="10"/>
      </rPr>
      <t xml:space="preserve">2024</t>
    </r>
    <r>
      <rPr>
        <color rgb="FFFF0000"/>
        <rFont val="宋体"/>
        <sz val="10"/>
      </rPr>
      <t xml:space="preserve">年新设公司（2家）</t>
    </r>
  </si>
  <si>
    <t>marcus.pua
marcus.pua@crowe.my</t>
  </si>
  <si>
    <t>税务尽调，2家24年新设公司（广州、上海），调查期间为2024-2025年430</t>
  </si>
  <si>
    <t>广州、上海</t>
  </si>
  <si>
    <r>
      <rPr>
        <color rgb="FF000000"/>
        <rFont val="Arial"/>
        <sz val="10"/>
      </rPr>
      <t xml:space="preserve">high level</t>
    </r>
    <r>
      <rPr>
        <color rgb="FF000000"/>
        <rFont val="宋体"/>
        <sz val="10"/>
      </rPr>
      <t xml:space="preserve">报价，不含差旅</t>
    </r>
  </si>
  <si>
    <r>
      <rPr>
        <b/>
        <color rgb="FF000000"/>
        <rFont val="宋体"/>
        <sz val="10"/>
      </rPr>
      <t xml:space="preserve">美元</t>
    </r>
  </si>
  <si>
    <t>欧元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</si>
</sst>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??_ ;_ @_ "/>
    <numFmt numFmtId="165" formatCode="_ * #,##0.00_ ;_ * \-#,##0.00_ ;_ * &quot;-&quot;??_ ;_ @_ "/>
    <numFmt numFmtId="166" formatCode="0_);[Red]\(0\)"/>
  </numFmts>
  <fonts count="4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宋体"/>
    </font>
    <font>
      <sz val="10"/>
      <color rgb="FF000000"/>
      <name val="宋体"/>
    </font>
    <font>
      <sz val="10"/>
      <color rgb="FF000000"/>
      <name val="微软雅黑"/>
    </font>
    <font>
      <sz val="10"/>
      <color rgb="FFFF0000"/>
      <name val="Arial"/>
    </font>
    <font>
      <u/>
      <sz val="10"/>
      <color rgb="FF0000FF"/>
      <name val="Arial"/>
    </font>
    <font>
      <b/>
      <sz val="10"/>
      <color rgb="FFFF0000"/>
      <name val="Arial"/>
    </font>
    <font>
      <b/>
      <sz val="10"/>
      <color rgb="FFFFFFFF"/>
      <name val="Arial"/>
    </font>
    <font>
      <b/>
      <u val="double"/>
      <sz val="8"/>
      <color rgb="FF002060"/>
      <name val="Arial"/>
    </font>
    <font>
      <sz val="10"/>
      <color rgb="FF000000"/>
      <name val="Helvetica"/>
    </font>
    <font>
      <u/>
      <sz val="10"/>
      <color theme="10"/>
      <name val="Arial"/>
    </font>
    <font>
      <sz val="10"/>
      <color rgb="FF000000"/>
      <name val="Arial"/>
    </font>
    <font>
      <sz val="10"/>
      <color rgb="FF000000"/>
      <name val="Arial"/>
    </font>
    <font>
      <u/>
      <sz val="10"/>
      <color theme="1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u/>
      <sz val="10"/>
      <color theme="10"/>
      <name val="Arial"/>
    </font>
    <font>
      <u/>
      <sz val="10"/>
      <color theme="10"/>
      <name val="Arial"/>
    </font>
    <font>
      <u/>
      <sz val="10"/>
      <color theme="10"/>
      <name val="Arial"/>
    </font>
    <font>
      <u/>
      <sz val="10"/>
      <color theme="10"/>
      <name val="Arial"/>
    </font>
    <font>
      <u/>
      <sz val="10"/>
      <color theme="10"/>
      <name val="Arial"/>
    </font>
    <font>
      <sz val="10"/>
      <color rgb="FF000000"/>
      <name val="Arial"/>
    </font>
    <font>
      <u/>
      <sz val="10"/>
      <color theme="10"/>
      <name val="Arial"/>
    </font>
    <font>
      <sz val="10"/>
      <color rgb="FF000000"/>
      <name val="Arial"/>
    </font>
    <font>
      <u/>
      <sz val="10"/>
      <color theme="10"/>
      <name val="Arial"/>
    </font>
    <font>
      <sz val="10"/>
      <color rgb="FF000000"/>
      <name val="Arial"/>
    </font>
    <font>
      <u/>
      <sz val="10"/>
      <color theme="10"/>
      <name val="Arial"/>
    </font>
    <font>
      <u/>
      <sz val="10"/>
      <color theme="10"/>
      <name val="Arial"/>
    </font>
    <font>
      <u/>
      <sz val="10"/>
      <color theme="10"/>
      <name val="Arial"/>
    </font>
    <font>
      <sz val="10"/>
      <color rgb="FF000000"/>
      <name val="Arial"/>
    </font>
    <font>
      <u/>
      <sz val="10"/>
      <color theme="10"/>
      <name val="Arial"/>
    </font>
    <font>
      <sz val="10"/>
      <color rgb="FF000000"/>
      <name val="Arial"/>
    </font>
    <font>
      <u/>
      <sz val="10"/>
      <color theme="10"/>
      <name val="Arial"/>
    </font>
    <font>
      <sz val="10"/>
      <color rgb="FF000000"/>
      <name val="Arial"/>
    </font>
    <font>
      <sz val="10"/>
      <color rgb="FF000000"/>
      <name val="Arial"/>
    </font>
    <font>
      <u/>
      <sz val="10"/>
      <color theme="10"/>
      <name val="Arial"/>
    </font>
    <font>
      <u/>
      <sz val="10"/>
      <color theme="10"/>
      <name val="Arial"/>
    </font>
    <font>
      <u/>
      <sz val="10"/>
      <color theme="10"/>
      <name val="Arial"/>
    </font>
    <font>
      <u/>
      <sz val="10"/>
      <color rgb="FF0000FF"/>
      <name val="Arial"/>
    </font>
    <font>
      <u/>
      <sz val="10"/>
      <color rgb="FF0000FF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C000"/>
      </patternFill>
    </fill>
    <fill>
      <patternFill patternType="solid">
        <fgColor rgb="FFE1F3D6"/>
      </patternFill>
    </fill>
    <fill>
      <patternFill patternType="solid">
        <fgColor rgb="FFFFFF00"/>
      </patternFill>
    </fill>
    <fill>
      <patternFill patternType="solid">
        <fgColor rgb="FFDCDCDC"/>
      </patternFill>
    </fill>
    <fill>
      <patternFill patternType="solid">
        <fgColor rgb="FF877209"/>
      </patternFill>
    </fill>
    <fill>
      <patternFill patternType="solid">
        <fgColor rgb="FFB6D6E9"/>
      </patternFill>
    </fill>
    <fill>
      <patternFill patternType="solid">
        <fgColor rgb="FFDBDBDB"/>
      </patternFill>
    </fill>
    <fill>
      <patternFill patternType="solid">
        <fgColor rgb="FFF1D130"/>
      </patternFill>
    </fill>
    <fill>
      <patternFill patternType="solid">
        <fgColor rgb="FF002060"/>
      </patternFill>
    </fill>
    <fill>
      <patternFill patternType="solid">
        <fgColor rgb="FFA7A7A7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164" fontId="4" fillId="0" borderId="0" xfId="0" applyNumberFormat="1" applyFont="1">
      <alignment horizontal="center" vertical="center" wrapText="1"/>
    </xf>
    <xf numFmtId="165" fontId="5" fillId="0" borderId="0" xfId="0" applyNumberFormat="1" applyFont="1">
      <alignment horizontal="center" vertical="top" wrapText="1"/>
    </xf>
    <xf numFmtId="164" fontId="6" fillId="0" borderId="0" xfId="0" applyNumberFormat="1" applyFont="1">
      <alignment horizontal="center" vertical="center" wrapText="1"/>
    </xf>
    <xf numFmtId="166" fontId="5" fillId="0" borderId="0" xfId="0" applyNumberFormat="1" applyFont="1">
      <alignment horizontal="center" vertical="center" wrapText="1"/>
    </xf>
    <xf numFmtId="165" fontId="5" fillId="0" borderId="0" xfId="0" applyNumberFormat="1" applyFont="1">
      <alignment horizontal="center" vertical="center" wrapText="1"/>
    </xf>
    <xf numFmtId="0" fontId="5" fillId="0" borderId="1" xfId="0" applyFont="1" applyBorder="1" applyProtection="1">
      <alignment horizontal="general" vertical="top" wrapText="1"/>
    </xf>
    <xf numFmtId="0" fontId="5" fillId="0" borderId="0" xfId="0" applyFont="1">
      <alignment horizontal="general" vertical="center" wrapText="1"/>
    </xf>
    <xf numFmtId="0" fontId="5" fillId="0" borderId="0" xfId="0" applyFont="1">
      <alignment horizontal="general" vertical="center" wrapText="1"/>
    </xf>
    <xf numFmtId="0" fontId="5" fillId="0" borderId="0" xfId="0" applyFont="1">
      <alignment horizontal="general" vertical="top" wrapText="1"/>
    </xf>
    <xf numFmtId="14" fontId="5" fillId="0" borderId="0" xfId="0" applyNumberFormat="1" applyFont="1">
      <alignment horizontal="left" vertical="center" wrapText="1"/>
    </xf>
    <xf numFmtId="0" fontId="5" fillId="0" borderId="0" xfId="0" applyFont="1">
      <alignment horizontal="center" vertical="center" wrapText="1"/>
    </xf>
    <xf numFmtId="165" fontId="5" fillId="0" borderId="0" xfId="0" applyNumberFormat="1" applyFont="1">
      <alignment horizontal="general" vertical="top" wrapText="1"/>
    </xf>
    <xf numFmtId="0" fontId="5" fillId="0" borderId="0" xfId="0" applyFont="1">
      <alignment horizontal="center" vertical="top" wrapText="1"/>
    </xf>
    <xf numFmtId="165" fontId="5" fillId="0" borderId="0" xfId="0" applyNumberFormat="1" applyFont="1">
      <alignment horizontal="general" vertical="center" wrapText="1"/>
    </xf>
    <xf numFmtId="14" fontId="5" fillId="0" borderId="0" xfId="0" applyNumberFormat="1" applyFont="1">
      <alignment horizontal="general" vertical="center" wrapText="1"/>
    </xf>
    <xf numFmtId="14" fontId="5" fillId="0" borderId="0" xfId="0" applyNumberFormat="1" applyFont="1">
      <alignment horizontal="general" vertical="top" wrapText="1"/>
    </xf>
    <xf numFmtId="0" fontId="5" fillId="2" borderId="0" xfId="0" applyFont="1" applyFill="1">
      <alignment horizontal="general" vertical="center" wrapText="1"/>
    </xf>
    <xf numFmtId="10" fontId="5" fillId="2" borderId="0" xfId="0" applyNumberFormat="1" applyFont="1" applyFill="1">
      <alignment horizontal="general" vertical="center" wrapText="1"/>
    </xf>
    <xf numFmtId="0" fontId="5" fillId="2" borderId="0" xfId="0" applyFont="1" applyFill="1">
      <alignment horizontal="left" vertical="center" wrapText="1"/>
    </xf>
    <xf numFmtId="0" fontId="5" fillId="2" borderId="0" xfId="0" applyFont="1" applyFill="1">
      <alignment horizontal="general" vertical="top" wrapText="1"/>
    </xf>
    <xf numFmtId="0" fontId="5" fillId="0" borderId="0" xfId="0" applyFont="1">
      <alignment horizontal="left" vertical="center" wrapText="1"/>
    </xf>
    <xf numFmtId="9" fontId="5" fillId="0" borderId="0" xfId="0" applyNumberFormat="1" applyFont="1">
      <alignment horizontal="general" vertical="center" wrapText="1"/>
    </xf>
    <xf numFmtId="0" fontId="5" fillId="0" borderId="0" xfId="0" applyFont="1">
      <alignment horizontal="left" vertical="center" wrapText="1"/>
    </xf>
    <xf numFmtId="0" fontId="5" fillId="0" borderId="0" xfId="0" applyFont="1">
      <alignment horizontal="general" vertical="top" wrapText="1"/>
    </xf>
    <xf numFmtId="10" fontId="5" fillId="0" borderId="0" xfId="0" applyNumberFormat="1" applyFont="1">
      <alignment horizontal="general" vertical="center" wrapText="1"/>
    </xf>
    <xf numFmtId="0" fontId="5" fillId="0" borderId="0" xfId="0" applyFont="1">
      <alignment horizontal="left" vertical="center"/>
    </xf>
    <xf numFmtId="10" fontId="5" fillId="0" borderId="0" xfId="0" applyNumberFormat="1" applyFont="1">
      <alignment horizontal="general" vertical="center" wrapText="1"/>
    </xf>
    <xf numFmtId="9" fontId="5" fillId="0" borderId="0" xfId="0" applyNumberFormat="1" applyFont="1">
      <alignment horizontal="general" vertical="center" wrapText="1"/>
    </xf>
    <xf numFmtId="10" fontId="5" fillId="0" borderId="0" xfId="0" applyNumberFormat="1" applyFont="1">
      <alignment horizontal="left" vertical="center" wrapText="1"/>
    </xf>
    <xf numFmtId="10" fontId="5" fillId="0" borderId="0" xfId="0" applyNumberFormat="1" applyFont="1">
      <alignment horizontal="general" vertical="top" wrapText="1"/>
    </xf>
    <xf numFmtId="9" fontId="5" fillId="0" borderId="0" xfId="0" applyNumberFormat="1" applyFont="1">
      <alignment horizontal="left" vertical="center" wrapText="1"/>
    </xf>
    <xf numFmtId="14" fontId="5" fillId="0" borderId="0" xfId="0" applyNumberFormat="1" applyFont="1">
      <alignment horizontal="left" vertical="center" wrapText="1"/>
    </xf>
    <xf numFmtId="14" fontId="5" fillId="0" borderId="0" xfId="0" applyNumberFormat="1" applyFont="1">
      <alignment horizontal="left" vertical="center" wrapText="1"/>
    </xf>
    <xf numFmtId="14" fontId="7" fillId="0" borderId="0" xfId="0" applyNumberFormat="1" applyFont="1">
      <alignment horizontal="left" vertical="center" wrapText="1"/>
    </xf>
    <xf numFmtId="0" fontId="5" fillId="0" borderId="1" xfId="0" applyFont="1" applyBorder="1" applyProtection="1">
      <alignment horizontal="left" vertical="center" wrapText="1"/>
    </xf>
    <xf numFmtId="0" fontId="4" fillId="0" borderId="0" xfId="0" applyFont="1">
      <alignment horizontal="general" vertical="top" wrapText="1"/>
    </xf>
    <xf numFmtId="0" fontId="4" fillId="0" borderId="0" xfId="0" applyFont="1">
      <alignment horizontal="left" vertical="center"/>
    </xf>
    <xf numFmtId="0" fontId="5" fillId="3" borderId="0" xfId="0" applyFont="1" applyFill="1">
      <alignment horizontal="left" vertical="center"/>
    </xf>
    <xf numFmtId="0" fontId="4" fillId="0" borderId="0" xfId="0" applyFont="1">
      <alignment horizontal="left" vertical="center" wrapText="1"/>
    </xf>
    <xf numFmtId="0" fontId="5" fillId="4" borderId="0" xfId="0" applyFont="1" applyFill="1">
      <alignment horizontal="left" vertical="center"/>
    </xf>
    <xf numFmtId="0" fontId="5" fillId="0" borderId="0" xfId="0" applyFont="1">
      <alignment horizontal="general" vertical="top"/>
    </xf>
    <xf numFmtId="0" fontId="5" fillId="5" borderId="0" xfId="0" applyFont="1" applyFill="1">
      <alignment horizontal="left" vertical="center"/>
    </xf>
    <xf numFmtId="0" fontId="4" fillId="0" borderId="0" xfId="0" applyFont="1">
      <alignment horizontal="left" vertical="center"/>
    </xf>
    <xf numFmtId="0" fontId="5" fillId="6" borderId="0" xfId="0" applyFont="1" applyFill="1">
      <alignment horizontal="left" vertical="center"/>
    </xf>
    <xf numFmtId="14" fontId="4" fillId="7" borderId="2" xfId="0" applyNumberFormat="1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center" vertical="center" wrapText="1"/>
    </xf>
    <xf numFmtId="14" fontId="4" fillId="7" borderId="2" xfId="0" applyNumberFormat="1" applyFont="1" applyFill="1" applyBorder="1" applyProtection="1">
      <alignment horizontal="center" vertical="center" wrapText="1"/>
    </xf>
    <xf numFmtId="0" fontId="4" fillId="7" borderId="2" xfId="0" applyFont="1" applyFill="1" applyBorder="1" applyProtection="1">
      <alignment horizontal="center" vertical="center" wrapText="1"/>
    </xf>
    <xf numFmtId="0" fontId="5" fillId="3" borderId="3" xfId="0" applyFont="1" applyFill="1" applyBorder="1" applyProtection="1">
      <alignment horizontal="left" vertical="center" wrapText="1"/>
    </xf>
    <xf numFmtId="0" fontId="5" fillId="3" borderId="3" xfId="0" applyFont="1" applyFill="1" applyBorder="1" applyProtection="1">
      <alignment horizontal="left" vertical="center" wrapText="1"/>
    </xf>
    <xf numFmtId="14" fontId="5" fillId="3" borderId="3" xfId="0" applyNumberFormat="1" applyFont="1" applyFill="1" applyBorder="1" applyProtection="1">
      <alignment horizontal="left" vertical="center" wrapText="1"/>
    </xf>
    <xf numFmtId="0" fontId="8" fillId="3" borderId="3" xfId="0" applyFont="1" applyFill="1" applyBorder="1" applyProtection="1">
      <alignment horizontal="left" vertical="center" wrapText="1"/>
    </xf>
    <xf numFmtId="0" fontId="5" fillId="6" borderId="3" xfId="0" applyFont="1" applyFill="1" applyBorder="1" applyProtection="1">
      <alignment horizontal="left" vertical="center" wrapText="1"/>
    </xf>
    <xf numFmtId="14" fontId="5" fillId="6" borderId="3" xfId="0" applyNumberFormat="1" applyFont="1" applyFill="1" applyBorder="1" applyProtection="1">
      <alignment horizontal="left" vertical="center" wrapText="1"/>
    </xf>
    <xf numFmtId="0" fontId="5" fillId="6" borderId="3" xfId="0" applyFont="1" applyFill="1" applyBorder="1" applyProtection="1">
      <alignment horizontal="left" vertical="center" wrapText="1"/>
    </xf>
    <xf numFmtId="14" fontId="5" fillId="6" borderId="3" xfId="0" applyNumberFormat="1" applyFont="1" applyFill="1" applyBorder="1" applyProtection="1">
      <alignment horizontal="left" vertical="center" wrapText="1"/>
    </xf>
    <xf numFmtId="0" fontId="5" fillId="6" borderId="3" xfId="0" applyFont="1" applyFill="1" applyBorder="1" applyProtection="1">
      <alignment horizontal="left" vertical="center" wrapText="1"/>
    </xf>
    <xf numFmtId="0" fontId="5" fillId="3" borderId="3" xfId="0" applyFont="1" applyFill="1" applyBorder="1" applyProtection="1">
      <alignment horizontal="left" vertical="center" wrapText="1"/>
    </xf>
    <xf numFmtId="0" fontId="5" fillId="8" borderId="3" xfId="0" applyFont="1" applyFill="1" applyBorder="1" applyProtection="1">
      <alignment horizontal="left" vertical="center" wrapText="1"/>
    </xf>
    <xf numFmtId="0" fontId="5" fillId="8" borderId="3" xfId="0" applyFont="1" applyFill="1" applyBorder="1" applyProtection="1">
      <alignment horizontal="left" vertical="center" wrapText="1"/>
    </xf>
    <xf numFmtId="14" fontId="5" fillId="8" borderId="3" xfId="0" applyNumberFormat="1" applyFont="1" applyFill="1" applyBorder="1" applyProtection="1">
      <alignment horizontal="left" vertical="center" wrapText="1"/>
    </xf>
    <xf numFmtId="0" fontId="5" fillId="8" borderId="3" xfId="0" applyFont="1" applyFill="1" applyBorder="1" applyProtection="1">
      <alignment horizontal="left" vertical="center" wrapText="1"/>
    </xf>
    <xf numFmtId="0" fontId="5" fillId="5" borderId="3" xfId="0" applyFont="1" applyFill="1" applyBorder="1" applyProtection="1">
      <alignment horizontal="left" vertical="center" wrapText="1"/>
    </xf>
    <xf numFmtId="0" fontId="5" fillId="5" borderId="3" xfId="0" applyFont="1" applyFill="1" applyBorder="1" applyProtection="1">
      <alignment horizontal="left" vertical="center" wrapText="1"/>
    </xf>
    <xf numFmtId="14" fontId="5" fillId="5" borderId="3" xfId="0" applyNumberFormat="1" applyFont="1" applyFill="1" applyBorder="1" applyProtection="1">
      <alignment horizontal="left" vertical="center" wrapText="1"/>
    </xf>
    <xf numFmtId="0" fontId="5" fillId="5" borderId="3" xfId="0" applyFont="1" applyFill="1" applyBorder="1" applyProtection="1">
      <alignment horizontal="left" vertical="center" wrapText="1"/>
    </xf>
    <xf numFmtId="0" fontId="5" fillId="2" borderId="0" xfId="0" applyFont="1" applyFill="1">
      <alignment horizontal="general" vertical="center" wrapText="1"/>
    </xf>
    <xf numFmtId="165" fontId="5" fillId="2" borderId="0" xfId="0" applyNumberFormat="1" applyFont="1" applyFill="1">
      <alignment horizontal="left" vertical="center" wrapText="1"/>
    </xf>
    <xf numFmtId="1" fontId="5" fillId="0" borderId="0" xfId="0" applyNumberFormat="1" applyFont="1">
      <alignment horizontal="left" vertical="center"/>
      <protection locked="0"/>
    </xf>
    <xf numFmtId="165" fontId="5" fillId="0" borderId="0" xfId="0" applyNumberFormat="1" applyFont="1">
      <alignment horizontal="left" vertical="center" wrapText="1"/>
    </xf>
    <xf numFmtId="1" fontId="5" fillId="0" borderId="0" xfId="0" applyNumberFormat="1" applyFont="1">
      <alignment horizontal="left" vertical="center" wrapText="1"/>
      <protection locked="0"/>
    </xf>
    <xf numFmtId="0" fontId="5" fillId="0" borderId="1" xfId="0" applyFont="1" applyBorder="1" applyProtection="1">
      <alignment horizontal="center" vertical="center" wrapText="1"/>
    </xf>
    <xf numFmtId="165" fontId="5" fillId="0" borderId="1" xfId="0" applyNumberFormat="1" applyFont="1" applyBorder="1" applyProtection="1">
      <alignment horizontal="left" vertical="center" wrapText="1"/>
    </xf>
    <xf numFmtId="0" fontId="5" fillId="0" borderId="0" xfId="0" applyFont="1">
      <alignment horizontal="center" vertical="center" wrapText="1"/>
    </xf>
    <xf numFmtId="0" fontId="4" fillId="7" borderId="2" xfId="0" applyFont="1" applyFill="1" applyBorder="1" applyProtection="1">
      <alignment horizontal="center" vertical="center" wrapText="1"/>
    </xf>
    <xf numFmtId="165" fontId="4" fillId="7" borderId="2" xfId="0" applyNumberFormat="1" applyFont="1" applyFill="1" applyBorder="1" applyProtection="1">
      <alignment horizontal="center" vertical="center" wrapText="1"/>
    </xf>
    <xf numFmtId="0" fontId="5" fillId="3" borderId="3" xfId="0" applyFont="1" applyFill="1" applyBorder="1" applyProtection="1">
      <alignment horizontal="center" vertical="center" wrapText="1"/>
    </xf>
    <xf numFmtId="0" fontId="5" fillId="3" borderId="3" xfId="0" applyFont="1" applyFill="1" applyBorder="1" applyProtection="1">
      <alignment horizontal="center" vertical="center" wrapText="1"/>
    </xf>
    <xf numFmtId="165" fontId="5" fillId="3" borderId="3" xfId="0" applyNumberFormat="1" applyFont="1" applyFill="1" applyBorder="1" applyProtection="1">
      <alignment horizontal="left" vertical="center" wrapText="1"/>
    </xf>
    <xf numFmtId="0" fontId="9" fillId="3" borderId="3" xfId="0" applyFont="1" applyFill="1" applyBorder="1" applyProtection="1">
      <alignment horizontal="left" vertical="center" wrapText="1"/>
    </xf>
    <xf numFmtId="165" fontId="5" fillId="3" borderId="3" xfId="0" applyNumberFormat="1" applyFont="1" applyFill="1" applyBorder="1" applyProtection="1">
      <alignment horizontal="left" vertical="center" wrapText="1"/>
    </xf>
    <xf numFmtId="0" fontId="5" fillId="6" borderId="3" xfId="0" applyFont="1" applyFill="1" applyBorder="1" applyProtection="1">
      <alignment horizontal="center" vertical="center" wrapText="1"/>
    </xf>
    <xf numFmtId="165" fontId="5" fillId="6" borderId="3" xfId="0" applyNumberFormat="1" applyFont="1" applyFill="1" applyBorder="1" applyProtection="1">
      <alignment horizontal="left" vertical="center" wrapText="1"/>
    </xf>
    <xf numFmtId="0" fontId="5" fillId="6" borderId="3" xfId="0" applyFont="1" applyFill="1" applyBorder="1" applyProtection="1">
      <alignment horizontal="center" vertical="center" wrapText="1"/>
    </xf>
    <xf numFmtId="165" fontId="5" fillId="6" borderId="3" xfId="0" applyNumberFormat="1" applyFont="1" applyFill="1" applyBorder="1" applyProtection="1">
      <alignment horizontal="left" vertical="center" wrapText="1"/>
    </xf>
    <xf numFmtId="0" fontId="5" fillId="6" borderId="3" xfId="0" applyFont="1" applyFill="1" applyBorder="1" applyProtection="1">
      <alignment horizontal="center" vertical="center" wrapText="1"/>
    </xf>
    <xf numFmtId="0" fontId="5" fillId="8" borderId="3" xfId="0" applyFont="1" applyFill="1" applyBorder="1" applyProtection="1">
      <alignment horizontal="center" vertical="center" wrapText="1"/>
    </xf>
    <xf numFmtId="0" fontId="5" fillId="8" borderId="3" xfId="0" applyFont="1" applyFill="1" applyBorder="1" applyProtection="1">
      <alignment horizontal="center" vertical="center" wrapText="1"/>
    </xf>
    <xf numFmtId="165" fontId="5" fillId="8" borderId="3" xfId="0" applyNumberFormat="1" applyFont="1" applyFill="1" applyBorder="1" applyProtection="1">
      <alignment horizontal="left" vertical="center" wrapText="1"/>
    </xf>
    <xf numFmtId="0" fontId="5" fillId="5" borderId="3" xfId="0" applyFont="1" applyFill="1" applyBorder="1" applyProtection="1">
      <alignment horizontal="center" vertical="center" wrapText="1"/>
    </xf>
    <xf numFmtId="0" fontId="5" fillId="5" borderId="3" xfId="0" applyFont="1" applyFill="1" applyBorder="1" applyProtection="1">
      <alignment horizontal="center" vertical="center" wrapText="1"/>
    </xf>
    <xf numFmtId="165" fontId="5" fillId="5" borderId="3" xfId="0" applyNumberFormat="1" applyFont="1" applyFill="1" applyBorder="1" applyProtection="1">
      <alignment horizontal="left" vertical="center" wrapText="1"/>
    </xf>
    <xf numFmtId="9" fontId="5" fillId="2" borderId="0" xfId="0" applyNumberFormat="1" applyFont="1" applyFill="1">
      <alignment horizontal="general" vertical="center" wrapText="1"/>
    </xf>
    <xf numFmtId="0" fontId="5" fillId="2" borderId="0" xfId="0" applyFont="1" applyFill="1">
      <alignment horizontal="general" vertical="center" wrapText="1"/>
    </xf>
    <xf numFmtId="0" fontId="5" fillId="0" borderId="0" xfId="0" applyFont="1">
      <alignment horizontal="general" vertical="center" wrapText="1"/>
    </xf>
    <xf numFmtId="164" fontId="5" fillId="0" borderId="0" xfId="0" applyNumberFormat="1" applyFont="1">
      <alignment horizontal="left" vertical="center" wrapText="1"/>
    </xf>
    <xf numFmtId="164" fontId="5" fillId="0" borderId="1" xfId="0" applyNumberFormat="1" applyFont="1" applyBorder="1" applyProtection="1">
      <alignment horizontal="left" vertical="center" wrapText="1"/>
    </xf>
    <xf numFmtId="164" fontId="4" fillId="7" borderId="2" xfId="0" applyNumberFormat="1" applyFont="1" applyFill="1" applyBorder="1" applyProtection="1">
      <alignment horizontal="center" vertical="center" wrapText="1"/>
    </xf>
    <xf numFmtId="164" fontId="5" fillId="3" borderId="3" xfId="0" applyNumberFormat="1" applyFont="1" applyFill="1" applyBorder="1" applyProtection="1">
      <alignment horizontal="left" vertical="center" wrapText="1"/>
    </xf>
    <xf numFmtId="164" fontId="5" fillId="6" borderId="3" xfId="0" applyNumberFormat="1" applyFont="1" applyFill="1" applyBorder="1" applyProtection="1">
      <alignment horizontal="left" vertical="center" wrapText="1"/>
    </xf>
    <xf numFmtId="0" fontId="5" fillId="6" borderId="0" xfId="0" applyFont="1" applyFill="1">
      <alignment horizontal="general" vertical="center" wrapText="1"/>
    </xf>
    <xf numFmtId="0" fontId="5" fillId="6" borderId="3" xfId="0" applyFont="1" applyFill="1" applyBorder="1" applyProtection="1">
      <alignment horizontal="general" vertical="center" wrapText="1"/>
    </xf>
    <xf numFmtId="0" fontId="5" fillId="6" borderId="3" xfId="0" applyFont="1" applyFill="1" applyBorder="1" applyProtection="1">
      <alignment horizontal="general" vertical="center"/>
    </xf>
    <xf numFmtId="0" fontId="5" fillId="3" borderId="3" xfId="0" applyFont="1" applyFill="1" applyBorder="1" applyProtection="1">
      <alignment horizontal="general" vertical="center" wrapText="1"/>
    </xf>
    <xf numFmtId="0" fontId="5" fillId="3" borderId="3" xfId="0" applyFont="1" applyFill="1" applyBorder="1" applyProtection="1">
      <alignment horizontal="general" vertical="center"/>
    </xf>
    <xf numFmtId="0" fontId="5" fillId="6" borderId="0" xfId="0" applyFont="1" applyFill="1">
      <alignment horizontal="general" vertical="center" wrapText="1"/>
    </xf>
    <xf numFmtId="0" fontId="5" fillId="8" borderId="3" xfId="0" applyFont="1" applyFill="1" applyBorder="1" applyProtection="1">
      <alignment horizontal="general" vertical="center" wrapText="1"/>
    </xf>
    <xf numFmtId="0" fontId="5" fillId="8" borderId="3" xfId="0" applyFont="1" applyFill="1" applyBorder="1" applyProtection="1">
      <alignment horizontal="general" vertical="center"/>
    </xf>
    <xf numFmtId="164" fontId="5" fillId="8" borderId="3" xfId="0" applyNumberFormat="1" applyFont="1" applyFill="1" applyBorder="1" applyProtection="1">
      <alignment horizontal="left" vertical="center" wrapText="1"/>
    </xf>
    <xf numFmtId="0" fontId="5" fillId="5" borderId="0" xfId="0" applyFont="1" applyFill="1">
      <alignment horizontal="general" vertical="center" wrapText="1"/>
    </xf>
    <xf numFmtId="0" fontId="5" fillId="3" borderId="3" xfId="0" applyFont="1" applyFill="1" applyBorder="1" applyProtection="1">
      <alignment horizontal="general" vertical="center"/>
    </xf>
    <xf numFmtId="0" fontId="10" fillId="5" borderId="3" xfId="0" applyFont="1" applyFill="1" applyBorder="1" applyProtection="1">
      <alignment horizontal="left" vertical="center" wrapText="1"/>
    </xf>
    <xf numFmtId="164" fontId="11" fillId="2" borderId="0" xfId="0" applyNumberFormat="1" applyFont="1" applyFill="1">
      <alignment horizontal="left" vertical="center" wrapText="1"/>
    </xf>
    <xf numFmtId="164" fontId="11" fillId="0" borderId="0" xfId="0" applyNumberFormat="1" applyFont="1">
      <alignment horizontal="left" vertical="center" wrapText="1"/>
    </xf>
    <xf numFmtId="164" fontId="11" fillId="0" borderId="1" xfId="0" applyNumberFormat="1" applyFont="1" applyBorder="1" applyProtection="1">
      <alignment horizontal="left" vertical="center" wrapText="1"/>
    </xf>
    <xf numFmtId="164" fontId="5" fillId="3" borderId="3" xfId="0" applyNumberFormat="1" applyFont="1" applyFill="1" applyBorder="1" applyProtection="1">
      <alignment horizontal="left" vertical="center" wrapText="1"/>
    </xf>
    <xf numFmtId="164" fontId="5" fillId="6" borderId="3" xfId="0" applyNumberFormat="1" applyFont="1" applyFill="1" applyBorder="1" applyProtection="1">
      <alignment horizontal="left" vertical="center" wrapText="1"/>
    </xf>
    <xf numFmtId="164" fontId="5" fillId="6" borderId="3" xfId="0" applyNumberFormat="1" applyFont="1" applyFill="1" applyBorder="1" applyProtection="1">
      <alignment horizontal="left" vertical="center" wrapText="1"/>
    </xf>
    <xf numFmtId="164" fontId="5" fillId="5" borderId="3" xfId="0" applyNumberFormat="1" applyFont="1" applyFill="1" applyBorder="1" applyProtection="1">
      <alignment horizontal="left" vertical="center" wrapText="1"/>
    </xf>
    <xf numFmtId="164" fontId="5" fillId="5" borderId="3" xfId="0" applyNumberFormat="1" applyFont="1" applyFill="1" applyBorder="1" applyProtection="1">
      <alignment horizontal="left" vertical="center" wrapText="1"/>
    </xf>
    <xf numFmtId="0" fontId="5" fillId="0" borderId="3" xfId="0" applyFont="1" applyBorder="1" applyProtection="1">
      <alignment horizontal="left" vertical="center" wrapText="1"/>
    </xf>
    <xf numFmtId="165" fontId="11" fillId="2" borderId="0" xfId="0" applyNumberFormat="1" applyFont="1" applyFill="1">
      <alignment horizontal="left" vertical="center" wrapText="1"/>
    </xf>
    <xf numFmtId="10" fontId="5" fillId="2" borderId="0" xfId="0" applyNumberFormat="1" applyFont="1" applyFill="1">
      <alignment horizontal="center" vertical="center" wrapText="1"/>
    </xf>
    <xf numFmtId="0" fontId="5" fillId="2" borderId="0" xfId="0" applyFont="1" applyFill="1">
      <alignment horizontal="left" vertical="center" wrapText="1"/>
    </xf>
    <xf numFmtId="165" fontId="11" fillId="0" borderId="0" xfId="0" applyNumberFormat="1" applyFont="1">
      <alignment horizontal="left" vertical="center" wrapText="1"/>
    </xf>
    <xf numFmtId="165" fontId="11" fillId="0" borderId="1" xfId="0" applyNumberFormat="1" applyFont="1" applyBorder="1" applyProtection="1">
      <alignment horizontal="left" vertical="center" wrapText="1"/>
    </xf>
    <xf numFmtId="0" fontId="5" fillId="0" borderId="1" xfId="0" applyFont="1" applyBorder="1" applyProtection="1">
      <alignment horizontal="center" vertical="top" wrapText="1"/>
    </xf>
    <xf numFmtId="0" fontId="5" fillId="0" borderId="1" xfId="0" applyFont="1" applyBorder="1" applyProtection="1">
      <alignment horizontal="left" vertical="center" wrapText="1"/>
    </xf>
    <xf numFmtId="164" fontId="4" fillId="7" borderId="2" xfId="0" applyNumberFormat="1" applyFont="1" applyFill="1" applyBorder="1" applyProtection="1">
      <alignment horizontal="center" vertical="center" wrapText="1"/>
    </xf>
    <xf numFmtId="165" fontId="4" fillId="7" borderId="2" xfId="0" applyNumberFormat="1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center" vertical="center" wrapText="1"/>
    </xf>
    <xf numFmtId="164" fontId="4" fillId="2" borderId="2" xfId="0" applyNumberFormat="1" applyFont="1" applyFill="1" applyBorder="1" applyProtection="1">
      <alignment horizontal="center" vertical="center" wrapText="1"/>
    </xf>
    <xf numFmtId="164" fontId="4" fillId="9" borderId="2" xfId="0" applyNumberFormat="1" applyFont="1" applyFill="1" applyBorder="1" applyProtection="1">
      <alignment horizontal="center" vertical="center" wrapText="1"/>
    </xf>
    <xf numFmtId="166" fontId="5" fillId="3" borderId="3" xfId="0" applyNumberFormat="1" applyFont="1" applyFill="1" applyBorder="1" applyProtection="1">
      <alignment horizontal="center" vertical="center" wrapText="1"/>
    </xf>
    <xf numFmtId="165" fontId="5" fillId="3" borderId="3" xfId="0" applyNumberFormat="1" applyFont="1" applyFill="1" applyBorder="1" applyProtection="1">
      <alignment horizontal="left" vertical="center" wrapText="1"/>
    </xf>
    <xf numFmtId="0" fontId="5" fillId="5" borderId="3" xfId="0" applyFont="1" applyFill="1" applyBorder="1" applyProtection="1">
      <alignment horizontal="center" vertical="center" wrapText="1"/>
    </xf>
    <xf numFmtId="166" fontId="11" fillId="2" borderId="0" xfId="0" applyNumberFormat="1" applyFont="1" applyFill="1">
      <alignment horizontal="center" vertical="center" wrapText="1"/>
    </xf>
    <xf numFmtId="14" fontId="11" fillId="2" borderId="0" xfId="0" applyNumberFormat="1" applyFont="1" applyFill="1">
      <alignment horizontal="left" vertical="center" wrapText="1"/>
    </xf>
    <xf numFmtId="166" fontId="11" fillId="2" borderId="0" xfId="0" applyNumberFormat="1" applyFont="1" applyFill="1">
      <alignment horizontal="center" vertical="center" wrapText="1"/>
    </xf>
    <xf numFmtId="166" fontId="11" fillId="0" borderId="0" xfId="0" applyNumberFormat="1" applyFont="1">
      <alignment horizontal="center" vertical="center" wrapText="1"/>
    </xf>
    <xf numFmtId="14" fontId="11" fillId="0" borderId="0" xfId="0" applyNumberFormat="1" applyFont="1">
      <alignment horizontal="left" vertical="center" wrapText="1"/>
    </xf>
    <xf numFmtId="166" fontId="11" fillId="0" borderId="0" xfId="0" applyNumberFormat="1" applyFont="1">
      <alignment horizontal="center" vertical="center" wrapText="1"/>
    </xf>
    <xf numFmtId="166" fontId="11" fillId="0" borderId="1" xfId="0" applyNumberFormat="1" applyFont="1" applyBorder="1" applyProtection="1">
      <alignment horizontal="center" vertical="center" wrapText="1"/>
    </xf>
    <xf numFmtId="14" fontId="11" fillId="0" borderId="1" xfId="0" applyNumberFormat="1" applyFont="1" applyBorder="1" applyProtection="1">
      <alignment horizontal="left" vertical="center" wrapText="1"/>
    </xf>
    <xf numFmtId="166" fontId="11" fillId="0" borderId="1" xfId="0" applyNumberFormat="1" applyFont="1" applyBorder="1" applyProtection="1">
      <alignment horizontal="center" vertical="center" wrapText="1"/>
    </xf>
    <xf numFmtId="165" fontId="4" fillId="9" borderId="2" xfId="0" applyNumberFormat="1" applyFont="1" applyFill="1" applyBorder="1" applyProtection="1">
      <alignment horizontal="center" vertical="center" wrapText="1"/>
    </xf>
    <xf numFmtId="166" fontId="4" fillId="2" borderId="2" xfId="0" applyNumberFormat="1" applyFont="1" applyFill="1" applyBorder="1" applyProtection="1">
      <alignment horizontal="center" vertical="center" wrapText="1"/>
    </xf>
    <xf numFmtId="14" fontId="4" fillId="2" borderId="2" xfId="0" applyNumberFormat="1" applyFont="1" applyFill="1" applyBorder="1" applyProtection="1">
      <alignment horizontal="center" vertical="center" wrapText="1"/>
    </xf>
    <xf numFmtId="166" fontId="5" fillId="3" borderId="3" xfId="0" applyNumberFormat="1" applyFont="1" applyFill="1" applyBorder="1" applyProtection="1">
      <alignment horizontal="center" vertical="center" wrapText="1"/>
    </xf>
    <xf numFmtId="14" fontId="5" fillId="3" borderId="3" xfId="0" applyNumberFormat="1" applyFont="1" applyFill="1" applyBorder="1" applyProtection="1">
      <alignment horizontal="left" vertical="center" wrapText="1"/>
    </xf>
    <xf numFmtId="166" fontId="5" fillId="6" borderId="3" xfId="0" applyNumberFormat="1" applyFont="1" applyFill="1" applyBorder="1" applyProtection="1">
      <alignment horizontal="center" vertical="center" wrapText="1"/>
    </xf>
    <xf numFmtId="14" fontId="5" fillId="6" borderId="3" xfId="0" applyNumberFormat="1" applyFont="1" applyFill="1" applyBorder="1" applyProtection="1">
      <alignment horizontal="left" vertical="center" wrapText="1"/>
    </xf>
    <xf numFmtId="166" fontId="5" fillId="6" borderId="3" xfId="0" applyNumberFormat="1" applyFont="1" applyFill="1" applyBorder="1" applyProtection="1">
      <alignment horizontal="center" vertical="center" wrapText="1"/>
    </xf>
    <xf numFmtId="14" fontId="5" fillId="6" borderId="3" xfId="0" applyNumberFormat="1" applyFont="1" applyFill="1" applyBorder="1" applyProtection="1">
      <alignment horizontal="left" vertical="center" wrapText="1"/>
    </xf>
    <xf numFmtId="166" fontId="5" fillId="8" borderId="3" xfId="0" applyNumberFormat="1" applyFont="1" applyFill="1" applyBorder="1" applyProtection="1">
      <alignment horizontal="center" vertical="center" wrapText="1"/>
    </xf>
    <xf numFmtId="14" fontId="5" fillId="8" borderId="3" xfId="0" applyNumberFormat="1" applyFont="1" applyFill="1" applyBorder="1" applyProtection="1">
      <alignment horizontal="left" vertical="center" wrapText="1"/>
    </xf>
    <xf numFmtId="166" fontId="5" fillId="5" borderId="3" xfId="0" applyNumberFormat="1" applyFont="1" applyFill="1" applyBorder="1" applyProtection="1">
      <alignment horizontal="center" vertical="center" wrapText="1"/>
    </xf>
    <xf numFmtId="14" fontId="5" fillId="5" borderId="3" xfId="0" applyNumberFormat="1" applyFont="1" applyFill="1" applyBorder="1" applyProtection="1">
      <alignment horizontal="left" vertical="center" wrapText="1"/>
    </xf>
    <xf numFmtId="14" fontId="5" fillId="0" borderId="1" xfId="0" applyNumberFormat="1" applyFont="1" applyBorder="1" applyProtection="1">
      <alignment horizontal="left" vertical="center" wrapText="1"/>
    </xf>
    <xf numFmtId="0" fontId="12" fillId="10" borderId="2" xfId="0" applyFont="1" applyFill="1" applyBorder="1" applyProtection="1">
      <alignment horizontal="center" vertical="center" wrapText="1"/>
    </xf>
    <xf numFmtId="14" fontId="12" fillId="10" borderId="2" xfId="0" applyNumberFormat="1" applyFont="1" applyFill="1" applyBorder="1" applyProtection="1">
      <alignment horizontal="center" vertical="center" wrapText="1"/>
    </xf>
    <xf numFmtId="0" fontId="5" fillId="0" borderId="3" xfId="0" applyFont="1" applyBorder="1" applyProtection="1">
      <alignment horizontal="left" vertical="center" wrapText="1"/>
    </xf>
    <xf numFmtId="14" fontId="5" fillId="0" borderId="3" xfId="0" applyNumberFormat="1" applyFont="1" applyBorder="1" applyProtection="1">
      <alignment horizontal="left" vertical="center" wrapText="1"/>
    </xf>
    <xf numFmtId="0" fontId="9" fillId="0" borderId="3" xfId="0" applyFont="1" applyBorder="1" applyProtection="1">
      <alignment horizontal="left" vertical="center" wrapText="1"/>
    </xf>
    <xf numFmtId="14" fontId="5" fillId="0" borderId="3" xfId="0" applyNumberFormat="1" applyFont="1" applyBorder="1" applyProtection="1">
      <alignment horizontal="left" vertical="center" wrapText="1"/>
    </xf>
    <xf numFmtId="0" fontId="5" fillId="4" borderId="3" xfId="0" applyFont="1" applyFill="1" applyBorder="1" applyProtection="1">
      <alignment horizontal="left" vertical="center" wrapText="1"/>
    </xf>
    <xf numFmtId="0" fontId="5" fillId="4" borderId="3" xfId="0" applyFont="1" applyFill="1" applyBorder="1" applyProtection="1">
      <alignment horizontal="left" vertical="center" wrapText="1"/>
    </xf>
    <xf numFmtId="14" fontId="5" fillId="4" borderId="3" xfId="0" applyNumberFormat="1" applyFont="1" applyFill="1" applyBorder="1" applyProtection="1">
      <alignment horizontal="left" vertical="center" wrapText="1"/>
    </xf>
    <xf numFmtId="0" fontId="5" fillId="4" borderId="3" xfId="0" applyFont="1" applyFill="1" applyBorder="1" applyProtection="1">
      <alignment horizontal="left" vertical="center" wrapText="1"/>
    </xf>
    <xf numFmtId="0" fontId="9" fillId="4" borderId="3" xfId="0" applyFont="1" applyFill="1" applyBorder="1" applyProtection="1">
      <alignment horizontal="left" vertical="center" wrapText="1"/>
    </xf>
    <xf numFmtId="14" fontId="5" fillId="3" borderId="3" xfId="0" applyNumberFormat="1" applyFont="1" applyFill="1" applyBorder="1" applyProtection="1">
      <alignment horizontal="left" vertical="center" wrapText="1"/>
    </xf>
    <xf numFmtId="0" fontId="8" fillId="4" borderId="3" xfId="0" applyFont="1" applyFill="1" applyBorder="1" applyProtection="1">
      <alignment horizontal="left" vertical="center" wrapText="1"/>
    </xf>
    <xf numFmtId="0" fontId="7" fillId="4" borderId="3" xfId="0" applyFont="1" applyFill="1" applyBorder="1" applyProtection="1">
      <alignment horizontal="left" vertical="center" wrapText="1"/>
    </xf>
    <xf numFmtId="0" fontId="5" fillId="4" borderId="3" xfId="0" applyFont="1" applyFill="1" applyBorder="1" applyProtection="1">
      <alignment horizontal="center" vertical="center" wrapText="1"/>
    </xf>
    <xf numFmtId="165" fontId="5" fillId="4" borderId="3" xfId="0" applyNumberFormat="1" applyFont="1" applyFill="1" applyBorder="1" applyProtection="1">
      <alignment horizontal="left" vertical="center" wrapText="1"/>
    </xf>
    <xf numFmtId="0" fontId="5" fillId="4" borderId="3" xfId="0" applyFont="1" applyFill="1" applyBorder="1" applyProtection="1">
      <alignment horizontal="center" vertical="center" wrapText="1"/>
    </xf>
    <xf numFmtId="0" fontId="5" fillId="3" borderId="3" xfId="0" applyFont="1" applyFill="1" applyBorder="1" applyProtection="1">
      <alignment horizontal="center" vertical="center" wrapText="1"/>
    </xf>
    <xf numFmtId="0" fontId="7" fillId="4" borderId="3" xfId="0" applyFont="1" applyFill="1" applyBorder="1" applyProtection="1">
      <alignment horizontal="center" vertical="center" wrapText="1"/>
    </xf>
    <xf numFmtId="0" fontId="5" fillId="6" borderId="3" xfId="0" applyFont="1" applyFill="1" applyBorder="1" applyProtection="1">
      <alignment horizontal="general" vertical="center"/>
    </xf>
    <xf numFmtId="0" fontId="10" fillId="4" borderId="3" xfId="0" applyFont="1" applyFill="1" applyBorder="1" applyProtection="1">
      <alignment horizontal="left" vertical="center" wrapText="1"/>
    </xf>
    <xf numFmtId="164" fontId="5" fillId="4" borderId="3" xfId="0" applyNumberFormat="1" applyFont="1" applyFill="1" applyBorder="1" applyProtection="1">
      <alignment horizontal="left" vertical="center" wrapText="1"/>
    </xf>
    <xf numFmtId="0" fontId="5" fillId="4" borderId="0" xfId="0" applyFont="1" applyFill="1">
      <alignment horizontal="general" vertical="center" wrapText="1"/>
    </xf>
    <xf numFmtId="0" fontId="5" fillId="8" borderId="3" xfId="0" applyFont="1" applyFill="1" applyBorder="1" applyProtection="1">
      <alignment horizontal="general" vertical="center" wrapText="1"/>
    </xf>
    <xf numFmtId="0" fontId="5" fillId="4" borderId="3" xfId="0" applyFont="1" applyFill="1" applyBorder="1" applyProtection="1">
      <alignment horizontal="general" vertical="center" wrapText="1"/>
    </xf>
    <xf numFmtId="0" fontId="5" fillId="4" borderId="3" xfId="0" applyFont="1" applyFill="1" applyBorder="1" applyProtection="1">
      <alignment horizontal="general" vertical="center" wrapText="1"/>
    </xf>
    <xf numFmtId="0" fontId="5" fillId="6" borderId="3" xfId="0" applyFont="1" applyFill="1" applyBorder="1" applyProtection="1">
      <alignment horizontal="general" vertical="center" wrapText="1"/>
    </xf>
    <xf numFmtId="164" fontId="5" fillId="6" borderId="4" xfId="0" applyNumberFormat="1" applyFont="1" applyFill="1" applyBorder="1" applyProtection="1">
      <alignment horizontal="left" vertical="center" wrapText="1"/>
    </xf>
    <xf numFmtId="0" fontId="5" fillId="3" borderId="0" xfId="0" applyFont="1" applyFill="1">
      <alignment horizontal="general" vertical="center" wrapText="1"/>
    </xf>
    <xf numFmtId="164" fontId="8" fillId="4" borderId="3" xfId="0" applyNumberFormat="1" applyFont="1" applyFill="1" applyBorder="1" applyProtection="1">
      <alignment horizontal="left" vertical="center" wrapText="1"/>
    </xf>
    <xf numFmtId="164" fontId="7" fillId="4" borderId="3" xfId="0" applyNumberFormat="1" applyFont="1" applyFill="1" applyBorder="1" applyProtection="1">
      <alignment horizontal="left" vertical="center" wrapText="1"/>
    </xf>
    <xf numFmtId="164" fontId="9" fillId="3" borderId="3" xfId="0" applyNumberFormat="1" applyFont="1" applyFill="1" applyBorder="1" applyProtection="1">
      <alignment horizontal="left" vertical="center" wrapText="1"/>
    </xf>
    <xf numFmtId="14" fontId="5" fillId="3" borderId="3" xfId="0" applyNumberFormat="1" applyFont="1" applyFill="1" applyBorder="1" applyProtection="1">
      <alignment horizontal="center" vertical="center" wrapText="1"/>
    </xf>
    <xf numFmtId="166" fontId="9" fillId="4" borderId="3" xfId="0" applyNumberFormat="1" applyFont="1" applyFill="1" applyBorder="1" applyProtection="1">
      <alignment horizontal="center" vertical="center" wrapText="1"/>
    </xf>
    <xf numFmtId="0" fontId="5" fillId="4" borderId="3" xfId="0" applyFont="1" applyFill="1" applyBorder="1" applyProtection="1">
      <alignment horizontal="center" vertical="center" wrapText="1"/>
    </xf>
    <xf numFmtId="164" fontId="9" fillId="4" borderId="3" xfId="0" applyNumberFormat="1" applyFont="1" applyFill="1" applyBorder="1" applyProtection="1">
      <alignment horizontal="left" vertical="center" wrapText="1"/>
    </xf>
    <xf numFmtId="14" fontId="5" fillId="3" borderId="3" xfId="0" applyNumberFormat="1" applyFont="1" applyFill="1" applyBorder="1" applyProtection="1">
      <alignment horizontal="center" vertical="center" wrapText="1"/>
    </xf>
    <xf numFmtId="166" fontId="5" fillId="4" borderId="3" xfId="0" applyNumberFormat="1" applyFont="1" applyFill="1" applyBorder="1" applyProtection="1">
      <alignment horizontal="center" vertical="center" wrapText="1"/>
    </xf>
    <xf numFmtId="14" fontId="5" fillId="4" borderId="3" xfId="0" applyNumberFormat="1" applyFont="1" applyFill="1" applyBorder="1" applyProtection="1">
      <alignment horizontal="left" vertical="center" wrapText="1"/>
    </xf>
    <xf numFmtId="165" fontId="9" fillId="3" borderId="3" xfId="0" applyNumberFormat="1" applyFont="1" applyFill="1" applyBorder="1" applyProtection="1">
      <alignment horizontal="left" vertical="center" wrapText="1"/>
    </xf>
    <xf numFmtId="166" fontId="9" fillId="3" borderId="3" xfId="0" applyNumberFormat="1" applyFont="1" applyFill="1" applyBorder="1" applyProtection="1">
      <alignment horizontal="center" vertical="center" wrapText="1"/>
    </xf>
    <xf numFmtId="165" fontId="9" fillId="4" borderId="3" xfId="0" applyNumberFormat="1" applyFont="1" applyFill="1" applyBorder="1" applyProtection="1">
      <alignment horizontal="left" vertical="center" wrapText="1"/>
    </xf>
    <xf numFmtId="166" fontId="9" fillId="4" borderId="3" xfId="0" applyNumberFormat="1" applyFont="1" applyFill="1" applyBorder="1" applyProtection="1">
      <alignment horizontal="center" vertical="center" wrapText="1"/>
    </xf>
    <xf numFmtId="166" fontId="5" fillId="3" borderId="3" xfId="0" applyNumberFormat="1" applyFont="1" applyFill="1" applyBorder="1" applyProtection="1">
      <alignment horizontal="center" vertical="center" wrapText="1"/>
    </xf>
    <xf numFmtId="14" fontId="5" fillId="3" borderId="3" xfId="0" applyNumberFormat="1" applyFont="1" applyFill="1" applyBorder="1" applyProtection="1">
      <alignment horizontal="left" vertical="center" wrapText="1"/>
    </xf>
    <xf numFmtId="0" fontId="5" fillId="11" borderId="3" xfId="0" applyFont="1" applyFill="1" applyBorder="1" applyProtection="1">
      <alignment horizontal="left" vertical="center" wrapText="1"/>
    </xf>
    <xf numFmtId="14" fontId="5" fillId="11" borderId="3" xfId="0" applyNumberFormat="1" applyFont="1" applyFill="1" applyBorder="1" applyProtection="1">
      <alignment horizontal="left" vertical="center" wrapText="1"/>
    </xf>
    <xf numFmtId="0" fontId="5" fillId="0" borderId="3" xfId="0" applyFont="1" applyBorder="1" applyProtection="1">
      <alignment horizontal="left" vertical="center" wrapText="1"/>
    </xf>
    <xf numFmtId="0" fontId="8" fillId="6" borderId="3" xfId="0" applyFont="1" applyFill="1" applyBorder="1" applyProtection="1">
      <alignment horizontal="left" vertical="center" wrapText="1"/>
    </xf>
    <xf numFmtId="0" fontId="5" fillId="0" borderId="4" xfId="0" applyFont="1" applyBorder="1" applyProtection="1">
      <alignment horizontal="left" vertical="center" wrapText="1"/>
    </xf>
    <xf numFmtId="0" fontId="4" fillId="0" borderId="0" xfId="0" applyFont="1">
      <alignment horizontal="general" vertical="top" wrapText="1"/>
    </xf>
    <xf numFmtId="0" fontId="4" fillId="3" borderId="5" xfId="0" applyFont="1" applyFill="1" applyBorder="1" applyProtection="1">
      <alignment horizontal="center" vertical="center"/>
    </xf>
    <xf numFmtId="0" fontId="4" fillId="3" borderId="0" xfId="0" applyFont="1" applyFill="1">
      <alignment horizontal="center" vertical="center"/>
    </xf>
    <xf numFmtId="165" fontId="4" fillId="0" borderId="0" xfId="0" applyNumberFormat="1" applyFont="1">
      <alignment horizontal="general" vertical="top" wrapText="1"/>
    </xf>
    <xf numFmtId="0" fontId="4" fillId="0" borderId="0" xfId="0" applyFont="1">
      <alignment horizontal="center" vertical="top" wrapText="1"/>
    </xf>
    <xf numFmtId="4" fontId="11" fillId="0" borderId="0" xfId="0" applyNumberFormat="1" applyFont="1">
      <alignment horizontal="general" vertical="top" wrapText="1"/>
    </xf>
    <xf numFmtId="9" fontId="5" fillId="0" borderId="0" xfId="0" applyNumberFormat="1" applyFont="1">
      <alignment horizontal="general" vertical="top" wrapText="1"/>
    </xf>
    <xf numFmtId="165" fontId="5" fillId="0" borderId="0" xfId="0" applyNumberFormat="1" applyFont="1">
      <alignment horizontal="general" vertical="top" wrapText="1"/>
    </xf>
    <xf numFmtId="165" fontId="4" fillId="0" borderId="0" xfId="0" applyNumberFormat="1" applyFont="1">
      <alignment horizontal="center" vertical="top" wrapText="1"/>
    </xf>
    <xf numFmtId="0" fontId="6" fillId="3" borderId="5" xfId="0" applyFont="1" applyFill="1" applyBorder="1" applyProtection="1">
      <alignment horizontal="center" vertical="center"/>
    </xf>
    <xf numFmtId="0" fontId="6" fillId="3" borderId="0" xfId="0" applyFont="1" applyFill="1">
      <alignment horizontal="center" vertical="center"/>
    </xf>
    <xf numFmtId="165" fontId="13" fillId="0" borderId="0" xfId="0" applyNumberFormat="1" applyFont="1">
      <alignment horizontal="center" vertical="center" wrapText="1"/>
    </xf>
    <xf numFmtId="0" fontId="4" fillId="3" borderId="0" xfId="0" applyFont="1" applyFill="1">
      <alignment horizontal="general" vertical="top" wrapText="1"/>
    </xf>
    <xf numFmtId="0" fontId="6" fillId="3" borderId="0" xfId="0" applyFont="1" applyFill="1">
      <alignment horizontal="general" vertical="top" wrapText="1"/>
    </xf>
    <xf numFmtId="10" fontId="5" fillId="3" borderId="0" xfId="0" applyNumberFormat="1" applyFont="1" applyFill="1">
      <alignment horizontal="general" vertical="top" wrapText="1"/>
    </xf>
    <xf numFmtId="14" fontId="9" fillId="3" borderId="3" xfId="0" quotePrefix="1" applyNumberFormat="1" applyFont="1" applyFill="1" applyBorder="1" applyProtection="1">
      <alignment horizontal="center" vertical="center" wrapText="1"/>
    </xf>
    <xf numFmtId="0" fontId="14" fillId="0" borderId="0" xfId="0" applyFont="1">
      <alignment horizontal="general" vertical="top" wrapText="1"/>
    </xf>
    <xf numFmtId="164" fontId="11" fillId="0" borderId="0" xfId="0" applyNumberFormat="1" applyFont="1">
      <alignment horizontal="center" vertical="center" wrapText="1"/>
    </xf>
    <xf numFmtId="0" fontId="15" fillId="3" borderId="3" xfId="0" applyFont="1" applyFill="1" applyBorder="1" applyProtection="1">
      <alignment horizontal="left" vertical="center" wrapText="1"/>
    </xf>
    <xf numFmtId="0" fontId="16" fillId="3" borderId="3" xfId="0" applyFont="1" applyFill="1" applyBorder="1" applyProtection="1">
      <alignment horizontal="left" vertical="center" wrapText="1"/>
    </xf>
    <xf numFmtId="0" fontId="17" fillId="3" borderId="3" xfId="0" applyFont="1" applyFill="1" applyBorder="1" applyProtection="1">
      <alignment horizontal="left" vertical="center" wrapText="1"/>
    </xf>
    <xf numFmtId="0" fontId="18" fillId="5" borderId="3" xfId="0" applyFont="1" applyFill="1" applyBorder="1" applyProtection="1">
      <alignment horizontal="left" vertical="center" wrapText="1"/>
    </xf>
    <xf numFmtId="0" fontId="19" fillId="6" borderId="3" xfId="0" applyFont="1" applyFill="1" applyBorder="1" applyProtection="1">
      <alignment horizontal="left" vertical="center" wrapText="1"/>
    </xf>
    <xf numFmtId="0" fontId="20" fillId="6" borderId="3" xfId="0" applyFont="1" applyFill="1" applyBorder="1" applyProtection="1">
      <alignment horizontal="left" vertical="center" wrapText="1"/>
    </xf>
    <xf numFmtId="0" fontId="21" fillId="6" borderId="3" xfId="0" applyFont="1" applyFill="1" applyBorder="1" applyProtection="1">
      <alignment horizontal="left" vertical="center" wrapText="1"/>
    </xf>
    <xf numFmtId="0" fontId="22" fillId="6" borderId="3" xfId="0" applyFont="1" applyFill="1" applyBorder="1" applyProtection="1">
      <alignment horizontal="general" vertical="center" wrapText="1"/>
    </xf>
    <xf numFmtId="0" fontId="23" fillId="6" borderId="3" xfId="0" applyFont="1" applyFill="1" applyBorder="1" applyProtection="1">
      <alignment horizontal="left" vertical="center" wrapText="1"/>
    </xf>
    <xf numFmtId="0" fontId="24" fillId="5" borderId="3" xfId="0" applyFont="1" applyFill="1" applyBorder="1" applyProtection="1">
      <alignment horizontal="left" vertical="center" wrapText="1"/>
    </xf>
    <xf numFmtId="0" fontId="25" fillId="8" borderId="3" xfId="0" applyFont="1" applyFill="1" applyBorder="1" applyProtection="1">
      <alignment horizontal="general" vertical="center" wrapText="1"/>
    </xf>
    <xf numFmtId="0" fontId="26" fillId="3" borderId="3" xfId="0" applyFont="1" applyFill="1" applyBorder="1" applyProtection="1">
      <alignment horizontal="general" vertical="center" wrapText="1"/>
    </xf>
    <xf numFmtId="0" fontId="27" fillId="8" borderId="3" xfId="0" applyFont="1" applyFill="1" applyBorder="1" applyProtection="1">
      <alignment horizontal="left" vertical="center" wrapText="1"/>
    </xf>
    <xf numFmtId="0" fontId="28" fillId="3" borderId="3" xfId="0" applyFont="1" applyFill="1" applyBorder="1" applyProtection="1">
      <alignment horizontal="general" vertical="center" wrapText="1"/>
    </xf>
    <xf numFmtId="0" fontId="29" fillId="3" borderId="3" xfId="0" applyFont="1" applyFill="1" applyBorder="1" applyProtection="1">
      <alignment horizontal="left" vertical="center" wrapText="1"/>
    </xf>
    <xf numFmtId="0" fontId="30" fillId="8" borderId="3" xfId="0" applyFont="1" applyFill="1" applyBorder="1" applyProtection="1">
      <alignment horizontal="general" vertical="center" wrapText="1"/>
    </xf>
    <xf numFmtId="0" fontId="31" fillId="8" borderId="3" xfId="0" applyFont="1" applyFill="1" applyBorder="1" applyProtection="1">
      <alignment horizontal="general" vertical="center" wrapText="1"/>
    </xf>
    <xf numFmtId="0" fontId="32" fillId="3" borderId="3" xfId="0" applyFont="1" applyFill="1" applyBorder="1" applyProtection="1">
      <alignment horizontal="general" vertical="center" wrapText="1"/>
    </xf>
    <xf numFmtId="0" fontId="33" fillId="3" borderId="3" xfId="0" applyFont="1" applyFill="1" applyBorder="1" applyProtection="1">
      <alignment horizontal="left" vertical="center" wrapText="1"/>
    </xf>
    <xf numFmtId="0" fontId="34" fillId="4" borderId="3" xfId="0" applyFont="1" applyFill="1" applyBorder="1" applyProtection="1">
      <alignment horizontal="left" vertical="center" wrapText="1"/>
    </xf>
    <xf numFmtId="0" fontId="35" fillId="4" borderId="3" xfId="0" applyFont="1" applyFill="1" applyBorder="1" applyProtection="1">
      <alignment horizontal="left" vertical="center" wrapText="1"/>
    </xf>
    <xf numFmtId="0" fontId="36" fillId="4" borderId="3" xfId="0" applyFont="1" applyFill="1" applyBorder="1" applyProtection="1">
      <alignment horizontal="left" vertical="center" wrapText="1"/>
    </xf>
    <xf numFmtId="0" fontId="37" fillId="3" borderId="3" xfId="0" applyFont="1" applyFill="1" applyBorder="1" applyProtection="1">
      <alignment horizontal="left" vertical="center" wrapText="1"/>
    </xf>
    <xf numFmtId="0" fontId="38" fillId="4" borderId="3" xfId="0" applyFont="1" applyFill="1" applyBorder="1" applyProtection="1">
      <alignment horizontal="left" vertical="center" wrapText="1"/>
    </xf>
    <xf numFmtId="0" fontId="39" fillId="4" borderId="3" xfId="0" applyFont="1" applyFill="1" applyBorder="1" applyProtection="1">
      <alignment horizontal="general" vertical="center" wrapText="1"/>
    </xf>
    <xf numFmtId="0" fontId="40" fillId="3" borderId="3" xfId="0" applyFont="1" applyFill="1" applyBorder="1" applyProtection="1">
      <alignment horizontal="left" vertical="center" wrapText="1"/>
    </xf>
    <xf numFmtId="0" fontId="41" fillId="3" borderId="3" xfId="0" applyFont="1" applyFill="1" applyBorder="1" applyProtection="1">
      <alignment horizontal="left" vertical="center" wrapText="1"/>
    </xf>
    <xf numFmtId="0" fontId="42" fillId="6" borderId="3" xfId="0" applyFont="1" applyFill="1" applyBorder="1" applyProtection="1">
      <alignment horizontal="left" vertical="center" wrapText="1"/>
    </xf>
    <xf numFmtId="0" fontId="43" fillId="4" borderId="3" xfId="0" applyFont="1" applyFill="1" applyBorder="1" applyProtection="1">
      <alignment horizontal="left" vertical="center" wrapText="1"/>
    </xf>
    <xf numFmtId="0" fontId="44" fillId="4" borderId="3" xfId="0" applyFont="1" applyFill="1" applyBorder="1" applyProtection="1">
      <alignment horizontal="left" vertical="center" wrapText="1"/>
    </xf>
    <xf numFmtId="0" fontId="45" fillId="4" borderId="3" xfId="0" applyFont="1" applyFill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7" Type="http://schemas.openxmlformats.org/officeDocument/2006/relationships/theme" Target="theme/theme1.xml"/><Relationship Id="rId4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6" Type="http://schemas.openxmlformats.org/officeDocument/2006/relationships/styles" Target="styles.xml"/></Relationships>
</file>

<file path=xl/pivotCache/_rels/pivotCacheDefinition3.xml.rels><?xml version="1.0" encoding="UTF-8" standalone="yes"?>
<Relationships
   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efreshedBy="dingTalk" refreshOnLoad="1" r:id="rId1" createdVersion="7" refreshedVersion="7" minRefreshableVersion="3">
  <cacheSource type="worksheet">
    <worksheetSource ref="A34:AZ309" sheet="明细表"/>
  </cacheSource>
  <cacheFields count="64">
    <cacheField name="类别" numFmtId="0">
      <sharedItems containsBlank="1">
        <s v="自主"/>
        <s v="对内-首年"/>
        <s v="对外"/>
        <s v="对内"/>
        <s v="对内-延续"/>
        <m/>
      </sharedItems>
    </cacheField>
    <cacheField name="业务是否承接" numFmtId="0">
      <sharedItems containsBlank="1">
        <s v="WON-成功"/>
        <s v="NA-不适用"/>
        <s v="LOST-失败"/>
        <s v="PENDING-洽谈中"/>
        <m/>
      </sharedItems>
    </cacheField>
    <cacheField name="业务性质" numFmtId="0">
      <sharedItems containsBlank="1">
        <s v="老客户新业务"/>
        <s v="新客户新业务"/>
        <m/>
        <s v="老客户老业务"/>
      </sharedItems>
    </cacheField>
    <cacheField name="请求日期" numFmtId="14">
      <sharedItems containsBlank="1" containsString="0" containsNonDate="0" containsDate="1">
        <d v="2018-02-27T00:00:00"/>
        <d v="2018-08-18T00:00:00"/>
        <d v="2018-09-07T00:00:00"/>
        <d v="2018-11-16T00:00:00"/>
        <d v="2018-11-23T00:00:00"/>
        <d v="2018-11-30T00:00:00"/>
        <d v="2018-12-21T00:00:00"/>
        <d v="2018-12-28T00:00:00"/>
        <d v="2019-01-17T00:00:00"/>
        <d v="2019-01-23T00:00:00"/>
        <d v="2019-01-28T00:00:00"/>
        <d v="2019-02-08T00:00:00"/>
        <d v="2019-02-13T00:00:00"/>
        <d v="2019-02-27T00:00:00"/>
        <d v="2019-03-06T00:00:00"/>
        <d v="2019-03-14T00:00:00"/>
        <d v="2019-03-21T00:00:00"/>
        <d v="2019-04-03T00:00:00"/>
        <d v="2019-04-12T00:00:00"/>
        <d v="2019-04-24T00:00:00"/>
        <d v="2019-05-10T00:00:00"/>
        <d v="2019-06-08T00:00:00"/>
        <d v="2019-06-11T00:00:00"/>
        <d v="2019-06-15T00:00:00"/>
        <d v="2019-07-03T00:00:00"/>
        <d v="2019-07-11T00:00:00"/>
        <d v="2019-07-17T00:00:00"/>
        <d v="2019-07-19T00:00:00"/>
        <d v="2019-08-01T00:00:00"/>
        <d v="2019-08-08T00:00:00"/>
        <d v="2019-10-11T00:00:00"/>
        <d v="2019-11-24T00:00:00"/>
        <d v="2020-01-01T00:00:00"/>
        <d v="2020-01-28T00:00:00"/>
        <d v="2020-02-07T00:00:00"/>
        <d v="2020-02-17T00:00:00"/>
        <d v="2020-03-02T00:00:00"/>
        <d v="2020-03-11T00:00:00"/>
        <d v="2020-03-14T00:00:00"/>
        <d v="2020-03-20T00:00:00"/>
        <d v="2020-03-28T00:00:00"/>
        <d v="2020-04-24T00:00:00"/>
        <d v="2020-05-27T00:00:00"/>
        <d v="2020-07-07T00:00:00"/>
        <d v="2020-07-14T00:00:00"/>
        <d v="2020-08-06T00:00:00"/>
        <d v="2020-08-11T00:00:00"/>
        <d v="2020-08-30T00:00:00"/>
        <d v="2020-09-13T00:00:00"/>
        <d v="2020-11-07T00:00:00"/>
        <d v="2020-11-12T00:00:00"/>
        <d v="2020-11-18T00:00:00"/>
        <d v="2020-12-05T00:00:00"/>
        <d v="2020-12-12T00:00:00"/>
        <d v="2020-12-19T00:00:00"/>
        <d v="2021-01-01T00:00:00"/>
        <d v="2021-01-02T00:00:00"/>
        <d v="2021-01-06T00:00:00"/>
        <d v="2021-01-13T00:00:00"/>
        <d v="2021-01-22T00:00:00"/>
        <d v="2021-02-03T00:00:00"/>
        <d v="2021-02-07T00:00:00"/>
        <d v="2021-02-09T00:00:00"/>
        <d v="2021-02-11T00:00:00"/>
        <d v="2021-02-12T00:00:00"/>
        <d v="2021-02-17T00:00:00"/>
        <d v="2021-02-20T00:00:00"/>
        <d v="2021-02-24T00:00:00"/>
        <d v="2021-02-26T00:00:00"/>
        <d v="2021-03-04T00:00:00"/>
        <d v="2021-03-09T00:00:00"/>
        <d v="2021-03-10T00:00:00"/>
        <d v="2021-03-11T00:00:00"/>
        <d v="2021-03-17T00:00:00"/>
        <d v="2021-03-19T00:00:00"/>
        <m/>
      </sharedItems>
    </cacheField>
    <cacheField name="委托方名称" numFmtId="0">
      <sharedItems containsBlank="1">
        <s v="埃缔克斯通信科技（北京）有限公司"/>
        <s v="Crowe U.K. LLP"/>
        <s v="凌翔创意软件（北京）有限公司"/>
        <s v="广发证券股份有限公司"/>
        <s v="孚泽（北京）咨询服务有限公司"/>
        <s v="J&amp;S Associate"/>
        <s v="Hanul LLC"/>
        <s v="未知"/>
        <s v="Enovis"/>
        <s v="The Conference Board, Inc"/>
        <s v="迪恩机床（中国）有限公司"/>
        <s v="Sazerac Shanghai RO"/>
        <s v="Hozon Auto"/>
        <s v="北京格斯通商贸有限公司"/>
        <s v="国富浩华咨询（北京）有限公司"/>
        <s v="Union AG"/>
        <s v="Bike Alert Plc "/>
        <s v="英诺斯派化学品（上海）有限公司"/>
        <s v="艾普拉斯（上海）质量检测有限公司 等三家实体 "/>
        <s v="Khan Bank Mongolia (蒙古可汗银行)"/>
        <s v="DURAMITT SDNBHD.(Company No: 200001011540 (514145-K))"/>
        <s v="Asia-Genomics Group"/>
        <s v="俄美达（武汉）有限公司  "/>
        <s v="未知客户"/>
        <s v="北京吉欧析创新科技有限责任公司"/>
        <s v="苏州扬子江新型材料股份有限公司"/>
        <s v="Sunmi"/>
        <s v="Crowe LLP"/>
        <s v="风移科技（北京）有限公司"/>
        <s v="SMX GLOBAL SDN BHD (HQ) (969461-H)"/>
        <s v="New Development Bank"/>
        <s v="三叶科技（天津）有限公司"/>
        <s v="国富湖北分所（王劲松）"/>
        <s v="Triumph"/>
        <s v="Pilmico &amp; Gold Coin Group - Singapore"/>
        <s v="Wuhan OPTICOREINC Optical Communication Technology Co., Ltd."/>
        <s v="国富北京执业中心（高建伟）"/>
        <s v="沃特科（北京）软件有限公司"/>
        <s v="林卫红"/>
        <s v="Crowe Advartis Tax Advisers Sp. z o.o."/>
        <s v="德威斯特（北京）测控技术有限公司"/>
        <s v="特独特（北京）油田设备服务有限公司"/>
        <s v="中交马来西亚"/>
        <s v="英国建筑研究有限公司北京代表处   "/>
        <s v="Astellas Pharma Inc."/>
        <s v="小米俄罗斯子公司"/>
        <s v="Study Group (Beijing) Limited"/>
        <s v="KK Wind Solutions"/>
        <s v="贵福金（香港）贸易有限公司"/>
        <s v="CONNEKTUM"/>
        <s v="波鸿集团"/>
        <s v="温州革新链轮制造有限公司"/>
        <s v="苏州冈本贸易有限公司"/>
        <s v="SAFE METAL Group"/>
        <s v="中信资源印尼"/>
        <s v="锐往汽车销售（上海）有限公司"/>
        <s v="特瑞特克（广州）"/>
        <s v="阿儿法（上海）医疗咨询有限公司；阿儿法（广州）医疗咨询有限公司"/>
        <s v="国家电网德国分支机构"/>
        <s v="远峰科技股份有限公司"/>
        <s v="德皓会计师事务所"/>
        <s v="Sasken Technologies Limited"/>
        <s v="中国航空技术北京有限公司"/>
        <s v="某能源民企"/>
        <s v="待定，可能是母公司"/>
        <s v="NUTRABALANCE LIMITED"/>
        <s v="a privately-owned enterprise"/>
        <s v="2024年新设公司（2家）"/>
        <m/>
      </sharedItems>
    </cacheField>
    <cacheField name="Party A'sy Name" numFmtId="0">
      <sharedItems containsBlank="1">
        <s v="Actix Communication Technology Co., Ltd."/>
        <s v="World Wide Fund for Nature"/>
        <s v="Rocket Software (Beijing) Inc."/>
        <s v="YATU ADVANCED MATERIALS CO., LTD"/>
        <s v="Further (Beijing) Consulting Service Co Ltd "/>
        <s v="Kunpeng China"/>
        <s v="Jiangsu Yongsan Automotive Fittings Co.,Ltd."/>
        <m/>
        <s v="DN Solutions (China) Co., Ltd."/>
        <s v="BOA Technology (Shanghai) Ltd."/>
        <s v="Union AG"/>
        <s v="Bike Alert Plc "/>
        <s v="Applus (Shangai) Quality inspection Co, Ltd等3家实体"/>
        <s v="Oemeta (Wuhan) Co., Ltd."/>
        <s v="Beijing Geosplit Oil &amp; Gas Field Technology LLC"/>
        <s v="Wind Mobility Technology (Beijing) Co., Ltd. "/>
        <s v="Shamrock Technologies (Tianjin) Inc."/>
        <s v="Xiaomi"/>
        <s v="Rivian Auto Sale (Shanghai) Co. Ltd"/>
        <s v="research institute invested by State Grid Corporation of China in Berlin, Germany"/>
        <s v="Yuanfeng Technology Co., Ltd"/>
        <s v="Crowe U.K. LLP"/>
        <s v="Crowe Dehao CPAs"/>
        <s v="Sasken Technologies Limited"/>
        <s v="AVIC INTERNATIONAL BEIJING"/>
        <s v="NUTRABALANCE LIMITED"/>
      </sharedItems>
    </cacheField>
    <cacheField name="委托方类型" numFmtId="0">
      <sharedItems containsBlank="1">
        <s v="外商投资企业"/>
        <s v="外国企业"/>
        <s v="境内上市公司"/>
        <m/>
        <s v="国富集团内部"/>
        <s v="其他境内企业"/>
        <s v="中央企业境外实体"/>
        <s v="外资代表处"/>
        <s v="境内上市公司境外实体"/>
        <s v="地方国有企业"/>
        <s v="中央企业"/>
      </sharedItems>
    </cacheField>
    <cacheField name="被审计单位" numFmtId="0">
      <sharedItems containsBlank="1">
        <s v="埃缔克斯通信科技（北京）有限公司"/>
        <s v="世界自然基金会"/>
        <s v="凌翔创意软件（北京）有限公司"/>
        <s v="雅图高新材料股份有限公司"/>
        <s v="孚泽（北京）咨询服务有限公司"/>
        <s v="鲲澎（中国）有限公司"/>
        <s v="江苏龙山汽车配件有限公司"/>
        <m/>
        <s v="Enovis"/>
        <s v="The Conference Board, Inc"/>
        <s v="迪恩机床（中国）有限公司"/>
        <s v="Sazerac Shanghai RO"/>
        <s v="Hozon Auto"/>
        <s v="北京格斯通商贸有限公司"/>
        <s v="博移科技（上海）有限公司"/>
        <s v=" 青岛优纽蕾丝有限公司 青岛优纽花边有限公司"/>
        <s v="温州革新链轮制造有限公司"/>
        <s v="英诺斯派化学品（上海）有限公司"/>
        <s v="艾普拉斯（上海）质量检测有限公司 等三家实体 "/>
        <s v="Khan Bank Mongolia (蒙古可汗银行)"/>
        <s v="DURAMITT SDNBHD.(Company No: 200001011540 (514146-K))"/>
        <s v="Asia-Genomics Group"/>
        <s v="俄美达（武汉）有限公司  "/>
        <s v="未知客户"/>
        <s v="北京吉欧析创新科技有限责任公司"/>
        <s v="俄罗斯子公司"/>
        <s v="Sunmi"/>
        <s v="风移科技（北京）有限公司"/>
        <s v="三叶科技（天津）有限公司"/>
        <s v="宜昌达门船舶有限公司"/>
        <s v="Furniture supplier"/>
        <s v="斯泰潘（南京）化学有限公司"/>
        <s v="金钱饲料 （东莞）有限公司等五家"/>
        <s v="武汉奥普克光通科技有限公司"/>
        <s v="瞬联软件科技（北京）有限公司"/>
        <s v="沃特科（北京）软件有限公司"/>
        <s v="林卫红"/>
        <s v="德威斯特（北京）测控技术有限公司"/>
        <s v="特独特（北京）油田设备服务有限公司"/>
        <s v="McDonalds"/>
        <s v="中交马来西亚"/>
        <s v="英国建筑研究有限公司北京代表处   "/>
        <s v=" Astellas Pharma Inc."/>
        <s v="波鸿集团下属美国、加拿大、匈牙利子公司"/>
        <s v="苏州冈本贸易有限公司"/>
        <s v="在华子公司"/>
        <s v="中信资源印尼"/>
        <s v="锐往汽车销售（上海）有限公司"/>
        <s v="阿儿法（上海）医疗咨询有限公司；阿儿法（广州）医疗咨询有限公司"/>
        <s v="国家电网德国成本中心"/>
        <s v="远峰科技股份有限公司"/>
        <s v="西拉塔软件（成都）有限公司"/>
        <s v="新设公司，暂未有营业执照"/>
        <s v="中国航空技术北京有限公司多家海外分支机构"/>
        <s v="安创科技（深圳）有限公司"/>
        <s v="西安米兴生物科技有限公司"/>
      </sharedItems>
    </cacheField>
    <cacheField name="Audited Entity" numFmtId="0">
      <sharedItems containsBlank="1">
        <s v="Actix Communication Technology Co., Ltd."/>
        <s v="World Wide Fund for Nature"/>
        <s v="Rocket Software (Beijing) Inc."/>
        <s v="YATU ADVANCED MATERIALS CO., LTD"/>
        <s v="Further (Beijing) Consulting Service Co Ltd "/>
        <s v="Kunpeng China"/>
        <s v="Jiangsu Yongsan Automotive Fittings Co.,Ltd."/>
        <m/>
        <s v="DN Solutions (China) Co., Ltd."/>
        <s v="BOA Technology (Shanghai) Ltd."/>
        <s v="未知，某Gold Mining Group"/>
        <s v="Qingdao Youniu Lace Co., Ltd；Qingdao Union Lace Co., Ltd "/>
        <s v="Wenzhou Gexin Sprocket Manufacturing Co., Ltd. "/>
        <s v="Applus (Shangai) Quality inspection Co, Ltd等3家实体"/>
        <s v="Oemeta (Wuhan) Co., Ltd."/>
        <s v="Beijing Geosplit Oil &amp; Gas Field Technology LLC"/>
        <s v="Rustekhnologii"/>
        <s v="Sunmi"/>
        <s v="Wind Mobility Technology (Beijing) Co., Ltd. "/>
        <s v="SMX GLOBAL SDN BHD (HQ) (969461-H)"/>
        <s v="Shamrock Technologies (Tianjin) Inc."/>
        <s v="Damen Yichang Shipyard Co., Ltd"/>
        <s v="Stepan Company (Nanjing)"/>
        <s v="Wuhan OPTICOREINC Optical Communication Technology Co., Ltd."/>
        <s v="Workday (Beijing) Co."/>
        <s v="Dewesoft (Beijing) Measurement and Control Technology Co., Ltd."/>
        <s v="Tesco Drilling Tool (Beijing) Service Co., Ltd."/>
        <s v="CCC Malaysia"/>
        <s v="UK Architecture Research Co., Ltd. Beijing Representative Office"/>
        <s v=" Astellas Pharma Inc."/>
        <s v="Study Group (Beijing) Limited"/>
        <s v="人力资源服务商"/>
        <s v="Qingdao Youniu Lace Co., Ltd; Qingdao Union Lace Co., Ltd "/>
        <s v="SUZHOU OKAMOTO TRADING CO.,LTD."/>
        <s v="CITIC RESOURCES HOLDINGS LTD.'s Indonesia subsidiary"/>
        <s v="Rivian Auto Sale (Shanghai) Co. Ltd"/>
        <s v="Alpha International (Shanghai) Medical Consulting Limited; Alpha International (Guangzhou) Medical Consulting Limited"/>
        <s v="Yuanfeng Technology Co., Ltd"/>
        <s v="V GAGE(THAILAND)CO.,LTD."/>
        <s v="Naturale Biopharma Ltd. "/>
      </sharedItems>
    </cacheField>
    <cacheField name="是否为港澳台投资者控制的内地企业（财政报备口径）*" numFmtId="0">
      <sharedItems containsBlank="1">
        <s v="否"/>
        <m/>
      </sharedItems>
    </cacheField>
    <cacheField name="上市交易所" numFmtId="0">
      <sharedItems containsBlank="1">
        <s v="否"/>
        <s v="拟上市"/>
        <s v="是，鲲澎中国-美国OTCBB"/>
        <m/>
        <s v="莫斯科证券交易所"/>
        <s v="否，母公司在西班牙交易所上市"/>
        <s v="否，韩国上市公司在华子公司"/>
        <s v="最终控股方是NYSE listed"/>
        <s v="印度国家证券交易所 (NSE)，"/>
        <s v="IPO in NASDAQ Dubai Exchange"/>
      </sharedItems>
    </cacheField>
    <cacheField name="行业*（报国际Referral Tool口径）" numFmtId="0">
      <sharedItems containsBlank="1">
        <s v="科技与通讯Technology &amp; Telecommunications"/>
        <s v="非盈利及慈善机构Not for Profit/Charities"/>
        <s v="制造Manufacturing"/>
        <s v="专业服务Professional Services"/>
        <s v="零售Retail"/>
        <s v="汽车Automibles "/>
        <s v="房地产Real Estate"/>
        <m/>
        <s v="酿酒业"/>
        <s v="采掘Extractive Industries"/>
        <s v="纺织业Textile"/>
        <s v="化工Chemicals"/>
        <s v="金融Financial Services"/>
        <s v="其它Other"/>
        <s v="建筑Construction"/>
        <s v="制药业Pharmaceuticals"/>
        <s v="教育Education"/>
        <s v="工业金属&amp;矿产Industrial Metals &amp; Mining"/>
        <s v="医疗Healthcare"/>
      </sharedItems>
    </cacheField>
    <cacheField name="被审计单位营业收入水平（元）*" numFmtId="0">
      <sharedItems containsBlank="1">
        <s v="1000万元（含）至5000万元"/>
        <s v="1亿元（含）至3.65亿元（5000万美元）"/>
        <s v="5000万元（含）至1亿元"/>
        <s v="500万元（含）至1000万元"/>
        <m/>
        <s v="7.3亿元（含）至36.5亿元（5亿美元）"/>
        <s v="低于500万元"/>
        <s v="3.65亿元（含）至7.3亿元（1亿美元）"/>
      </sharedItems>
    </cacheField>
    <cacheField name="被审计单位具体营业收入（万元）*" numFmtId="0">
      <sharedItems containsMixedTypes="1" containsBlank="1" containsNumber="1">
        <n v="1000"/>
        <n v="10000"/>
        <n v="5422"/>
        <s v="未知"/>
        <n v="600"/>
        <m/>
        <n v="1670"/>
        <n v="209456"/>
        <n v="3500"/>
        <n v="0"/>
        <n v="3000"/>
        <n v="7500"/>
        <n v="18932.01878061"/>
        <s v="1.&lt;50m；"/>
        <n v="7800"/>
        <n v="6280"/>
        <n v="9200"/>
        <n v="200000"/>
        <s v="20，2023新设"/>
        <n v="60"/>
        <n v="800"/>
        <n v="963"/>
        <n v="978"/>
        <s v="0（新设立）"/>
        <n v="23360"/>
        <n v="8040"/>
        <n v="1539"/>
        <n v="55100"/>
      </sharedItems>
    </cacheField>
    <cacheField name="推荐来源*" numFmtId="0">
      <sharedItems containsBlank="1">
        <s v="国富集团内部"/>
        <s v="Crowe Global"/>
        <s v="官网咨询"/>
        <s v="德皓"/>
        <m/>
      </sharedItems>
    </cacheField>
    <cacheField name="国家/地区" numFmtId="0">
      <sharedItems containsBlank="1">
        <s v="中国"/>
        <s v="英国"/>
        <s v="澳大利亚"/>
        <s v="美国等13个国家"/>
        <s v="韩国"/>
        <s v="法国"/>
        <s v="马来西亚"/>
        <s v="官网"/>
        <s v="美国"/>
        <s v="印尼"/>
        <s v="俄罗斯（现已退出网络）"/>
        <s v="瑞士"/>
        <s v="塞浦路斯"/>
        <s v="西班牙"/>
        <s v="蒙古"/>
        <s v="新加坡"/>
        <s v="德国MÖHRLE HAPP LUTHER GmbH"/>
        <s v="斯洛文尼亚"/>
        <s v="俄罗斯"/>
        <s v="香港、新加坡、日本、台湾、印尼、印度、波兰、法国、荷兰、俄罗斯、迪拜、南非、墨西哥、美国、厄瓜多尔"/>
        <s v="马来亚西、印尼"/>
        <s v="爱尔兰"/>
        <s v="波兰"/>
        <s v="香港"/>
        <s v="美国所"/>
        <s v="日本"/>
        <s v="德国"/>
        <s v="印度尼西亚"/>
        <s v="美国、荷兰、德国"/>
        <s v="泰国"/>
        <s v="新西兰"/>
        <s v="迪拜"/>
        <m/>
      </sharedItems>
    </cacheField>
    <cacheField name="境外成员所名称" numFmtId="0">
      <sharedItems containsBlank="1">
        <m/>
        <s v="Crowe U.K. LLP"/>
        <s v="Crowe Australasia"/>
        <s v="Crowe LLP"/>
        <s v="Crowe Malaysia PLT"/>
        <s v="Crowe | Auditoría y Consultoría"/>
        <s v="Rosexpertiza"/>
        <s v="Hanul LLC"/>
        <s v="Crowe Ireland"/>
        <s v="Crowe Advartis Tax Advisers Sp. z o.o."/>
        <s v="原俄罗斯成员所"/>
        <s v="Crowe官网"/>
        <s v="Crowe Poland"/>
        <s v="Crowe香港所"/>
        <s v="Crowe美国所"/>
        <s v="Akari Audit &amp; Co."/>
        <s v="Crowe HAF"/>
        <s v="Crowe Frankfurt / Germany"/>
        <s v="Crowe Indonesia"/>
        <s v="Crowe德国所"/>
        <s v="Crowe LLP等四家"/>
        <s v="Crowe ANS"/>
        <s v="Crowe UAE"/>
      </sharedItems>
    </cacheField>
    <cacheField name="境外成员所联系人 " numFmtId="0">
      <sharedItems containsBlank="1">
        <m/>
        <s v="Dion Ferguson' &lt;Dion.Ferguson@crowe.co.uk&gt;"/>
        <s v="Anthony Patrk' &lt;Anthony.Patrk@crowe.com.au"/>
        <s v="Hakki Moon, Partner hk.moon@hanulac.co.kr"/>
        <s v="Stéphane Bernard-Migeon （Crowe Fidelio）"/>
        <s v=" Chin Peggy &lt;peggy.chin@crowe.my&gt;"/>
        <s v="Donggyun Kim &lt;dk.kim@hanulac.co.kr&gt;"/>
        <s v="Higgins, Patrick &lt;Patrick.Higgins@crowe.com&gt;"/>
        <s v=" elly.lian@crowe.id"/>
        <s v="potekhin@rosexpertiza.ru"/>
        <s v="Stanislav Bogdanov &lt;stanislav.bogdanov@crowe-alfa.ch&gt;"/>
        <s v="Marios Agathangelou &lt;marios.a@crowe.com.cy&gt;"/>
        <s v="agusti.saubi@crowe.es"/>
        <s v="莫先生转达"/>
        <s v="Eddy Chan"/>
        <s v="adeline.ng@crowe.sg"/>
        <s v="Jana Wegner&lt;j.wegner@crowe-mhl.de&gt;"/>
        <s v="bogdan.lalic@crowe.si"/>
        <s v="Vladimir Potekhin potekhin@rosexpertiza.ru"/>
        <s v="michael.lucas@crowe.com"/>
        <s v="wailing.mok@crowe.my jenly.hendrawan@crowe.id"/>
        <s v="kokkeong.choong@crowe.my"/>
        <s v="Derek.Grimm@crowe.com"/>
        <s v="laurence.field@crowe.co.uk"/>
        <s v="brian.hochberg@crowe.com"/>
        <s v="hs.woo@hanulac.co.kr"/>
        <s v="Daniel.murphy@crowe.ie"/>
        <s v="Szymon Lipiński szymon.lipinski@crowe.pl"/>
        <s v="margret.lasong@crowe.my"/>
        <s v="陈吉祥"/>
        <s v="Mike Varney"/>
        <s v="Alexander Sirous &lt;Sirous@russaudit.ru&gt;"/>
        <s v="Sarah Riches &lt;Sarah.Riches@crowe.co.uk&gt;"/>
        <s v="Dekova Huckaby &lt;Dekova.Huckaby@crowe.org&gt;"/>
        <s v="Rafal Murzyński (rafal.murzynski@crowe.pl)"/>
        <s v="Ivy Chua蔡淑莲"/>
        <s v="George I. Rudoy "/>
        <s v="An Kwi Ha"/>
        <s v="Pierre-Antoine Auger &lt;pierre-antoine.auger@crowe-haf.fr&gt;"/>
        <s v="annekatrin.kuefner@crowe-ffm.de"/>
        <s v="Jenly Hendrawan  Cyber 2  Tower 21st floor Jln. HR Rasunq Said Blok X-5 Jakarta 12950. +62811163752 jenly.hendrawan@crowe.id"/>
        <s v="Penny Chan"/>
        <s v="Alvis Ong Zhi Hao &lt;alvis.ong@crowe.my&gt;"/>
        <s v=" Marschall, Nicol (Crowe)&lt;N.Marschall@crowe-mhl.de&gt;"/>
        <s v="Akiqur Rahman akiqur.rahman@crowe.co.uk"/>
        <s v="atchara@crowe-ans.co.th"/>
        <s v="anthony.patrk@crowe.com.au"/>
        <s v="Marcus Pua Jian Yoke &lt;marcus.pua@crowe.my&gt;"/>
        <s v="Wong Chun Kit chunkit.wong@crowe.my"/>
        <s v="marcus.pua marcus.pua@crowe.my"/>
      </sharedItems>
    </cacheField>
    <cacheField name="业务来源-集团内部公司/其他合作单位" numFmtId="0">
      <sharedItems containsBlank="1">
        <s v="咨询公司"/>
        <m/>
        <s v="国富会计所四川分所"/>
        <s v="税务公司"/>
        <s v="税务公司上海分公司"/>
        <s v="国富会计所北京执业中心"/>
        <s v="国富会计所佛山分所"/>
        <s v="国富会计所湖北分所"/>
        <s v="集团总部"/>
        <s v="财华律所"/>
        <s v="德皓"/>
        <s v="国富会计所吉林分所"/>
      </sharedItems>
    </cacheField>
    <cacheField name="国富或合作业务开发人" numFmtId="0">
      <sharedItems containsBlank="1">
        <s v="曹亚萍"/>
        <m/>
        <s v="徐铣才"/>
        <s v="刘胜春"/>
        <s v="左振艳"/>
        <s v="沈琳"/>
        <s v="陈鹏志"/>
        <s v="杨薇"/>
        <s v="陈晓玲"/>
        <s v="刘洵子"/>
        <s v="洪祥昀"/>
        <s v="张灿杰"/>
        <s v="王劲松"/>
        <s v="高建伟"/>
        <s v="董总"/>
        <s v="李立柱"/>
        <s v="郭妍"/>
        <s v="侯秦"/>
        <s v="刘万富"/>
        <s v="卢吉"/>
        <s v="陶战银"/>
        <s v="谢中文"/>
        <s v="李文智"/>
      </sharedItems>
    </cacheField>
    <cacheField name="最终来源（若有）" numFmtId="0">
      <sharedItems containsBlank="1">
        <m/>
        <s v="1YUNHUI 张诗丁"/>
        <s v="盈科律所吉林分所伊主任"/>
      </sharedItems>
    </cacheField>
    <cacheField name="客户联系人" numFmtId="0">
      <sharedItems containsBlank="1">
        <s v="RachelLillens Lee &lt;RachelLillens.Lee@amdocs.com&gt;"/>
        <s v="David Wearne &lt;dwearne@wwfint.org&gt;"/>
        <s v="Zhe Wang &lt;zwang@rocketsoftware.com&gt;"/>
        <s v="武晋文（投行华南一部） &lt;wujinwen@gf.com.cn&gt;"/>
        <s v="Beatriz Martínez' &lt;bmartinez@wegofurther.com&gt;"/>
        <s v="付丽 Kylie Fu 财务经理"/>
        <m/>
        <s v="Houssem Kaouech"/>
        <s v="Isabel Nortez (inortes@wegofurther.com)"/>
        <s v="Steve Forrey"/>
        <s v="gmanns@sazerac.com"/>
        <s v="gst@gusto.com.cn"/>
        <s v="杨薇"/>
        <s v="Christophoros Constantinou Chief Financial Officer C.constantinou@bikealert.com"/>
        <s v="j.gudym@geosplit.org | +8613520854709"/>
        <s v="Irina Trankova  inpiskareva@yango.com"/>
        <s v="phangszefui@avialliance.my"/>
        <s v="Holly Yao"/>
        <s v="Shi Rui Teh Internal Audit Manager shirui.teh@aboitiz.com"/>
        <s v="Lily Li lcg@opticore.co.kr +86 1366 725 8525 "/>
        <s v="程老师 13607177668/湖北省武汉市江岸区永泰路2号武汉天地云廷一期T4-1801  孙革13871270769"/>
        <s v="meikhum.lee@nabors.com"/>
        <s v="Ryan.McNally@crowe.com"/>
        <s v="CFO GUAN Chunliang 管春亮"/>
        <s v="abeeli@union-ag.com"/>
        <s v="Marcos Ivan"/>
        <s v="Mr. Tang Hao h-tang@okamoto-suzhou.cn "/>
        <s v="Herve TOUNY (herve.touny@safe-metal.com)"/>
        <s v="CFO Zhang Ying 张颖"/>
        <s v="Milena Maksimovic [mmaksimovic@rivian.com]"/>
        <s v="KP Tan &lt;kptan@alphafertilitycentre.com&gt;"/>
        <s v="joshua.shen@boardroomlimited.com.cn"/>
        <s v="luji@dehao-intl.com"/>
        <s v="Raghavendra Kukunuri&lt;raghavendra.kukunuri@sasken.com&gt;"/>
        <s v="姜总"/>
        <s v="Jessica Chor (nutrabalancenz@gmail.com)"/>
      </sharedItems>
    </cacheField>
    <cacheField name="业务类型" numFmtId="0">
      <sharedItems containsBlank="1">
        <s v="审计"/>
        <s v="咨询"/>
        <s v="执行商定程序"/>
        <s v="财务外包"/>
        <s v="验资"/>
        <s v="税务"/>
        <s v="其他"/>
        <s v="内部审计"/>
        <s v="法务"/>
        <s v="审阅"/>
        <m/>
      </sharedItems>
    </cacheField>
    <cacheField name="财政部报备业务性质(WON填写）" numFmtId="0">
      <sharedItems containsBlank="1">
        <s v="④其他境外审计业务"/>
        <s v="⑥咨询"/>
        <s v="⑦其他"/>
        <m/>
      </sharedItems>
    </cacheField>
    <cacheField name="业务描述" numFmtId="0">
      <sharedItems containsBlank="1">
        <s v="2021年报审计"/>
        <s v="2022年度内部审计协助"/>
        <s v="2022年报审计"/>
        <s v="访谈、盘点程序支持"/>
        <s v="审计支持（询证、访谈、抽凭)"/>
        <s v="协助盘点"/>
        <s v="美国总公司怀疑中国管理层挪用公款，要求审计师进行离任经济责任审计。"/>
        <s v="暂无更多信息，仅介绍联系人"/>
        <s v="2023年度法定审计、税审"/>
        <s v="2023年报审计"/>
        <s v="公司设立等"/>
        <s v="2023年报审计,2022年季度审阅"/>
        <s v="2022年外资企业代表处费用收支审计"/>
        <s v="在印尼设立公司，财务外包及年审"/>
        <s v="2022年报审计、税审"/>
        <s v="2023.3.31时点的清算前审计报告（专项）"/>
        <s v="协助外方董事来华审阅2022年子公司财务报告（主要为翻译）"/>
        <s v="2023年Q1尽职调查"/>
        <s v="验资业务，两次注资"/>
        <s v="股权转让税务及工商变更登记"/>
        <s v="2024年年审"/>
        <s v="Perform external quality assessment of the whole internal audit function of Khan Bank Mongolia (蒙古可汗银行)"/>
        <s v="财务尽调、税务尽调"/>
        <s v="外资子公司注销"/>
        <s v="2023年度法定审计、合并审计支持、管理建议书"/>
        <s v="税务咨询"/>
        <s v="2023年法定审计-仅中文报告"/>
        <s v="拟出售俄罗斯2家工厂，需要审计"/>
        <s v="税务合规、财务外包及年审"/>
        <s v="China Customer Experience (Technology) Review"/>
        <s v="2023年法定审计（中英文报告）、税审"/>
        <s v="项目全过程管理"/>
        <s v="2023年报审计（延续业务）"/>
        <s v="公司设立、审计、税务咨询"/>
        <s v="ICFR咨询服务投标"/>
        <s v="2023年报审计、税务审计"/>
        <s v="审阅英文报告翻译"/>
        <s v="内部控制审计"/>
        <s v="内部控制审计（SOX &amp; ABAC)"/>
        <s v="2023年报审计（否定意见）or清算审计？"/>
        <s v="2024年报审计（IFRS）、集团审计支持"/>
        <s v="英文报告翻译"/>
        <s v="2024年报审计"/>
        <s v="个人收入证明专项审计"/>
        <s v="翻译宣传册和调查问卷"/>
        <s v="中国准则中英文报告、IFRS英文报告、group reporting package"/>
        <s v="清算审计"/>
        <s v="内部控制审计（SOX）2024年，2025年 涉及IT的找杜业勤"/>
        <s v="2024年度审计"/>
        <s v="2021-2024年度审计（小企业会计准则），即将注销"/>
        <s v="global J-SOX compliance，三年期"/>
        <s v="2024年报审计（法定审计），出中英文报告"/>
        <s v="2025-2027年内部审计"/>
        <s v=" - Audit for HR and Payroll Services （内审）"/>
        <s v="国企香港子公司审计"/>
        <s v="暂未提供具体服务范围，仅告知为法律支持相关服务，需先签署保密协议"/>
        <s v="税务专项咨询"/>
        <s v="operational audit 25-27年"/>
        <s v="供应商背景调查"/>
        <s v="对海外三家子公司进行2024年度审计（中国准则），国际业务团队自行派员"/>
        <s v="小企业会计准则审阅（2024），出具中英文报告"/>
        <s v="2025年度审计"/>
        <s v="执行存货相关盘点、分析程序"/>
        <s v="公司设立"/>
        <s v="2024年报审计（延续业务）"/>
        <s v="油气项目股权转让合规性咨询"/>
        <s v="2024年新设，法定年审"/>
        <s v="子公司审计"/>
        <s v="2024年成立的两家子公司，需要进行IFRS审计及法定审计，出具中英文报告"/>
        <s v="联合，需要德国的税务和法律咨询服务，按人工时报价"/>
        <s v="美国、荷兰需要审计、税务，德国需要公司设立服务，日本需要税务。需要用中文服务。"/>
        <s v="协助银行函证程序"/>
        <s v="协助财务外包及报税"/>
        <s v="常年税务顾问（国家海外子公司），希望以中国为主导"/>
        <s v="评估及验资，出具两份报告并需符合澳洲FIRB的要求，标的资产约400万澳币"/>
        <s v="税务尽调"/>
        <s v="转让定价文档22-24"/>
        <s v="2024年审阅，中国准则，出英文报告"/>
        <s v="迪拜NASDAQ IPO客户，需要申报会计师"/>
        <s v="税务尽调，2家24年新设公司（广州、上海），调查期间为2024-2025年430"/>
        <m/>
      </sharedItems>
    </cacheField>
    <cacheField name="项目地点" numFmtId="0">
      <sharedItems containsBlank="1">
        <s v="北京"/>
        <s v="美国、印度、智利、萨尔多瓦、南非、加纳、哥斯达黎加、哥伦比亚、多米尼加、玻利维亚、澳大利亚、安哥拉、阿联酋13个国家"/>
        <s v="江苏盐城"/>
        <s v="上海"/>
        <s v="中国"/>
        <s v="浙江义乌"/>
        <s v="烟台"/>
        <s v="印尼"/>
        <m/>
        <s v="山东平度"/>
        <s v="浙江瑞安"/>
        <s v="上海、山东"/>
        <s v="蒙古"/>
        <s v="马来西亚槟城"/>
        <s v="湖北武汉"/>
        <s v="俄罗斯"/>
        <s v="15个国家"/>
        <s v="马来西亚、印尼"/>
        <s v="天津"/>
        <s v="淮安"/>
        <s v="南京"/>
        <s v="东莞、漳州等"/>
        <s v="武汉"/>
        <s v="北京（西安）"/>
        <s v="马来西亚"/>
        <s v="莫斯科"/>
        <s v="远程"/>
        <s v="香港"/>
        <s v="山东"/>
        <s v="美国、加拿大、匈牙利"/>
        <s v="浙江温州"/>
        <s v="江苏苏州"/>
        <s v="江苏南通"/>
        <s v="福建"/>
        <s v="印度尼西亚"/>
        <s v="广州"/>
        <s v="上海、广州"/>
        <s v="德国柏林"/>
        <s v="成都"/>
        <s v="泰国"/>
        <s v="德国、秘鲁、美国等"/>
        <s v="澳大利亚阿德莱德"/>
        <s v="深圳"/>
        <s v="西安"/>
        <s v="迪拜"/>
        <s v="广州、上海"/>
      </sharedItems>
    </cacheField>
    <cacheField name="国富承接单位" numFmtId="0">
      <sharedItems containsBlank="1">
        <s v="国富会计所"/>
        <m/>
        <s v="税务公司"/>
        <s v="市场中心"/>
        <s v="德皓"/>
        <s v="咨询公司"/>
      </sharedItems>
    </cacheField>
    <cacheField name="国富联系部门" numFmtId="0">
      <sharedItems containsBlank="1">
        <s v="会计所北京执业中心"/>
        <s v="会计所北京执业中心、四川分所徐铣才"/>
        <s v="会计所上海分所"/>
        <s v="咨询公司"/>
        <s v="税务公司上海分公司"/>
        <m/>
        <s v="会计所佛山分所"/>
        <s v="税务公司"/>
        <s v="管理总部"/>
        <s v="德皓"/>
        <s v="会计所广东分所"/>
        <s v="德皓上海"/>
        <s v="德皓江苏分所"/>
      </sharedItems>
    </cacheField>
    <cacheField name="国富合伙人" numFmtId="0">
      <sharedItems containsBlank="1">
        <s v="张兰哲"/>
        <s v="陈晓玲"/>
        <s v="许丽英"/>
        <s v="金焱"/>
        <s v="陈鹏志"/>
        <m/>
        <s v="洪祥昀"/>
        <s v="左振艳"/>
        <s v="佟锐"/>
        <s v="张灿杰"/>
        <s v="董付堂"/>
        <s v="郭妍"/>
        <s v="杨九琴"/>
        <s v="刘万富"/>
        <s v="卢吉"/>
      </sharedItems>
    </cacheField>
    <cacheField name="项目联系人" numFmtId="0">
      <sharedItems containsBlank="1">
        <s v="刘洵子"/>
        <m/>
        <s v="刘胜春"/>
        <s v="许丽英"/>
        <s v="居娅茜"/>
        <s v="沈琳"/>
        <s v="王向鹏"/>
        <s v="陈晓玲"/>
        <s v="孟一诺"/>
        <s v="陈鹏志"/>
        <s v="佟锐"/>
        <s v="刘海涛"/>
        <s v="陈伟"/>
        <s v="李芸"/>
      </sharedItems>
    </cacheField>
    <cacheField name="报价情况说明" numFmtId="0">
      <sharedItems containsBlank="1">
        <s v="不含税价格4.8万元"/>
        <s v="按工时报价 750元高级审计员，450元初级审计员"/>
        <s v="含税价格"/>
        <s v="全球含税总价134.088万元，境外所初步报价48万（不含代扣代缴的税费），北京总部翻译协调小时费率800元。"/>
        <s v="含税价，差旅另算"/>
        <s v="按小时报价，差旅另算，每小时400元，最高价格9007元"/>
        <s v="年审忙季，无法按客户要求的时间承做。"/>
        <m/>
        <s v="差旅费和增值税（6%）为预估"/>
        <s v="含税报价"/>
        <s v="年审4.5万，税审2万"/>
        <s v="不含税价格"/>
        <s v="暂未提供细节，只是初步问询"/>
        <s v="按工时报价预估，预计三天"/>
        <s v="含税服务费230515元，差旅费实报实销（另加上税）"/>
        <s v="含税服务费46786元，差旅费实报实销（若有，另加上税）"/>
        <s v="税6%，不含差旅"/>
        <s v="1. FDD - RM60,000 2. tax due diligence - RM30,000"/>
        <s v="分开报价，差旅费实报实销（若有，另加上税）"/>
        <s v="含税价4万"/>
        <s v="未报价"/>
        <s v="由佟总带队，我参与。含税含差旅总包价格；税务公司左振艳报价60000，一共报价30万。"/>
        <s v="内部结算"/>
        <s v="含税价格，差旅实报实销"/>
        <s v="2人，合计小时费率1480，预计八月两周、十二月一周，无差旅"/>
        <s v="差旅费实报实销"/>
        <s v="含税价3740欧元"/>
        <s v="含税价"/>
        <s v="含税价，差旅实报实销"/>
        <s v="报价：小时费率"/>
        <s v="马来西亚陈吉祥同意15%，但可能要代扣代缴所得税 。我询问了17%（到手15%），他说要看报价水平。"/>
        <s v="与美国、日本、英国联合投标（美国牵头），按小时报价，预估中国总价为208万"/>
        <s v="费用8960美元，差旅预估1080美元。打折5%。"/>
        <s v="美国所统一投标，法务服务，未报价"/>
        <s v="不含税和差旅，报价范围为20-40万"/>
        <s v="与美国、日本、英国联合投标（美国牵头），按小时报价"/>
        <s v="侯总报价，预估200万左右"/>
        <s v="总价含税，若有差旅实报实销"/>
        <s v="总价含6.72%税，若有差旅实报实销。北京报价为5.34万元不含差旅。 应客户要求，需请上海重新报价，并进行对比。"/>
        <s v="含15%市场协调费 "/>
        <s v="IFRS:上海4.8万，广州3.5万，不含6%税和差旅 法定审计：上海3.2万，广州2.4万，不含6%税和差旅"/>
        <s v="小时费率，审计助理60美元/小时；不含快递费和税，按实际工时结算"/>
        <s v="high level /detailed分开报价"/>
        <s v="总报价 不含差旅"/>
        <s v="high level报价，不含差旅"/>
      </sharedItems>
    </cacheField>
    <cacheField name="报价（不含税）" numFmtId="0">
      <sharedItems containsMixedTypes="1" containsBlank="1" containsNumber="1">
        <n v="48000"/>
        <s v="按工时"/>
        <n v="60407.5471698113"/>
        <n v="1264981.13207547"/>
        <n v="42452.8301886792"/>
        <n v="33018.8679245283"/>
        <s v="未报价"/>
        <m/>
        <n v="802210"/>
        <n v="5000"/>
        <n v="26400"/>
        <n v="216000"/>
        <n v="28301.8867924528"/>
        <n v="43840"/>
        <n v="421200"/>
        <n v="280000"/>
        <n v="37735.8490566038"/>
        <n v="240000"/>
        <n v="143200"/>
        <n v="81990.5377358491"/>
        <n v="597600"/>
        <n v="85400"/>
        <n v="27245.5471698113"/>
        <n v="2358.49056603774"/>
        <n v="6132.07547169811"/>
        <n v="99280"/>
        <n v="47169.8113207547"/>
        <n v="12264.1509433962"/>
        <n v="1964166.98113208"/>
        <n v="65686.2264150943"/>
        <n v="1886792.45283019"/>
        <n v="59200"/>
        <n v="50000"/>
        <n v="91603.7735849057"/>
        <n v="139000"/>
        <n v="2617.81"/>
        <n v="29600"/>
        <n v="30000"/>
      </sharedItems>
    </cacheField>
    <cacheField name="总报价" numFmtId="0">
      <sharedItems containsMixedTypes="1" containsBlank="1" containsNumber="1">
        <n v="50880"/>
        <s v="按工时"/>
        <n v="64032"/>
        <n v="1340880"/>
        <n v="45000"/>
        <n v="35000"/>
        <s v="未报价"/>
        <m/>
        <n v="850342.6"/>
        <n v="5300"/>
        <n v="30457.89"/>
        <n v="230515.2"/>
        <n v="30000"/>
        <n v="46786.048"/>
        <n v="446472"/>
        <n v="40000"/>
        <n v="240000"/>
        <n v="5000"/>
        <n v="165416"/>
        <n v="86909.97"/>
        <n v="698589.12"/>
        <n v="100594"/>
        <n v="28880.28"/>
        <n v="2500"/>
        <n v="6500"/>
        <n v="105951.616"/>
        <n v="50000"/>
        <n v="243000"/>
        <n v="13000"/>
        <n v="2082017"/>
        <n v="69627.4"/>
        <n v="2000000"/>
        <n v="63178.24"/>
        <n v="53360"/>
        <n v="209203.4"/>
        <n v="97100"/>
        <n v="147340"/>
        <n v="2793.726832"/>
        <n v="135000"/>
        <n v="31589.12"/>
        <n v="32016"/>
      </sharedItems>
    </cacheField>
    <cacheField name="外币币种" numFmtId="0">
      <sharedItems containsBlank="1">
        <m/>
        <s v="RMB"/>
        <s v="RM"/>
        <s v="USD"/>
        <s v="MYR"/>
      </sharedItems>
    </cacheField>
    <cacheField name="外币金额" numFmtId="0">
      <sharedItems containsBlank="1" containsString="0" containsNumber="1">
        <m/>
        <n v="30700"/>
        <n v="90000"/>
        <n v="2500"/>
        <n v="150000"/>
        <n v="9538"/>
        <n v="28658"/>
        <n v="384.192"/>
      </sharedItems>
    </cacheField>
    <cacheField name="合同签订日期*" numFmtId="0">
      <sharedItems containsMixedTypes="1" containsBlank="1" containsNumber="1" containsInteger="1">
        <n v="2022"/>
        <n v="2023"/>
        <m/>
        <n v="2024"/>
        <n v="44006"/>
        <s v="2025"/>
        <n v="44076"/>
        <n v="2025"/>
        <n v="44265"/>
        <n v="44247"/>
        <n v="44261"/>
      </sharedItems>
    </cacheField>
    <cacheField name="应收服务费（不含税）" numFmtId="0">
      <sharedItems containsBlank="1" containsString="0" containsNumber="1">
        <n v="48000"/>
        <n v="104550"/>
        <n v="60407.5471698113"/>
        <n v="120400"/>
        <n v="42452.8301886792"/>
        <n v="33018.8679245283"/>
        <n v="6400"/>
        <m/>
        <n v="5000"/>
        <n v="25300"/>
        <n v="216000"/>
        <n v="28301.8867924528"/>
        <n v="43840"/>
        <n v="81990.5377358491"/>
        <n v="85400"/>
        <n v="2358.49056603774"/>
        <n v="99954.3547169811"/>
        <n v="47169.8113207547"/>
        <n v="12264.1509433962"/>
        <n v="59200"/>
        <n v="2617.81"/>
        <n v="29600"/>
      </sharedItems>
    </cacheField>
    <cacheField name="实际差旅费（元）" numFmtId="0">
      <sharedItems containsBlank="1" containsString="0" containsNumber="1">
        <n v="0"/>
        <m/>
        <n v="957.87"/>
        <n v="1450.31"/>
        <n v="1749"/>
        <n v="19271.44"/>
        <n v="5587"/>
        <n v="23"/>
      </sharedItems>
    </cacheField>
    <cacheField name="应收总服务费（含税）" numFmtId="0">
      <sharedItems containsBlank="1" containsString="0" containsNumber="1">
        <n v="50880"/>
        <n v="111575.76"/>
        <n v="64032"/>
        <n v="120400"/>
        <n v="45000"/>
        <n v="35957.87"/>
        <n v="8377.85"/>
        <m/>
        <n v="5300"/>
        <n v="28866.6928"/>
        <n v="251081.680768"/>
        <n v="30000"/>
        <n v="52748.4944"/>
        <n v="5000"/>
        <n v="86909.97"/>
        <n v="90524"/>
        <n v="2500"/>
        <n v="105951.616"/>
        <n v="50000"/>
        <n v="0"/>
        <n v="13000"/>
        <n v="63178.24"/>
        <n v="2818.272432"/>
        <n v="31589.12"/>
      </sharedItems>
    </cacheField>
    <cacheField name="合作分所总服务费（含税）" numFmtId="0">
      <sharedItems containsBlank="1" containsString="0" containsNumber="1">
        <m/>
        <n v="713307.77"/>
      </sharedItems>
    </cacheField>
    <cacheField name="境外所总服务费（含税）" numFmtId="0">
      <sharedItems containsBlank="1" containsString="0" containsNumber="1">
        <m/>
        <n v="507172.23"/>
        <n v="243000"/>
      </sharedItems>
    </cacheField>
    <cacheField name="完成服务年度" numFmtId="0">
      <sharedItems containsBlank="1" containsString="0" containsNumber="1" containsInteger="1">
        <n v="2022"/>
        <n v="2023"/>
        <m/>
        <n v="2024"/>
        <n v="2025"/>
      </sharedItems>
    </cacheField>
    <cacheField name="服务起始日期" numFmtId="14">
      <sharedItems containsBlank="1" containsString="0" containsNonDate="0" containsDate="1">
        <d v="2018-02-28T00:00:00"/>
        <d v="2018-10-12T00:00:00"/>
        <d v="2019-01-31T00:00:00"/>
        <d v="2019-01-02T00:00:00"/>
        <d v="2019-02-28T00:00:00"/>
        <d v="2018-12-05T00:00:00"/>
        <d v="2019-01-01T00:00:00"/>
        <m/>
        <d v="2020-02-29T00:00:00"/>
        <d v="2019-03-12T00:00:00"/>
        <d v="2019-04-05T00:00:00"/>
        <d v="2019-05-15T00:00:00"/>
        <d v="2019-05-21T00:00:00"/>
        <d v="2019-05-10T00:00:00"/>
        <d v="2019-05-31T00:00:00"/>
        <d v="2020-01-31T00:00:00"/>
        <d v="2020-03-02T00:00:00"/>
        <d v="2020-08-11T00:00:00"/>
        <d v="2020-07-08T00:00:00"/>
        <d v="2021-03-12T00:00:00"/>
        <d v="2021-03-06T00:00:00"/>
      </sharedItems>
    </cacheField>
    <cacheField name="服务结束日期" numFmtId="14">
      <sharedItems containsBlank="1" containsString="0" containsNonDate="0" containsDate="1">
        <d v="2018-05-30T00:00:00"/>
        <d v="2018-10-24T00:00:00"/>
        <d v="2019-02-27T00:00:00"/>
        <d v="2019-06-08T00:00:00"/>
        <d v="2019-04-11T00:00:00"/>
        <d v="2018-12-11T00:00:00"/>
        <d v="2019-01-01T00:00:00"/>
        <m/>
        <d v="2020-03-30T00:00:00"/>
        <d v="2019-05-30T00:00:00"/>
        <d v="2019-11-29T00:00:00"/>
        <d v="2019-05-17T00:00:00"/>
        <d v="2019-06-20T00:00:00"/>
        <d v="2023-12-01T00:00:00"/>
        <d v="2019-09-24T00:00:00"/>
        <d v="2020-02-28T00:00:00"/>
        <d v="2020-03-04T00:00:00"/>
        <d v="2020-12-14T00:00:00"/>
        <d v="2020-07-11T00:00:00"/>
        <d v="2021-03-20T00:00:00"/>
      </sharedItems>
    </cacheField>
    <cacheField name="实际收款年度" numFmtId="0">
      <sharedItems containsBlank="1" containsString="0" containsNumber="1" containsInteger="1">
        <n v="2022"/>
        <n v="2023"/>
        <m/>
        <n v="2024"/>
        <n v="2025"/>
      </sharedItems>
    </cacheField>
    <cacheField name="已收款金额" numFmtId="0">
      <sharedItems containsBlank="1" containsString="0" containsNumber="1">
        <n v="50880"/>
        <n v="111575.76"/>
        <n v="64032"/>
        <n v="120400"/>
        <n v="45000"/>
        <n v="35957.87"/>
        <n v="8337.85"/>
        <m/>
        <n v="5300"/>
        <n v="29393.54"/>
        <n v="251061.68"/>
        <n v="30000"/>
        <n v="52728.49"/>
        <n v="5000"/>
        <n v="86909.97"/>
        <n v="2500"/>
      </sharedItems>
    </cacheField>
    <cacheField name="形式发票号" numFmtId="0">
      <sharedItems containsBlank="1">
        <s v="增值税发票"/>
        <s v="CABJ2022-2-1-1"/>
        <s v="内部结算单"/>
        <s v="CABJ2023-2-1-1"/>
        <s v="CABJ2023-2-1-2"/>
        <m/>
        <s v="增值税电子票"/>
        <s v="增值税专票"/>
        <s v="CABJ2023-2-1-3"/>
        <s v="CABJ2023-2-1-4"/>
        <s v="CABJ2023-2-1-5"/>
        <s v="增值税普票"/>
        <s v="内部结算"/>
        <s v="CABJ2024-2-9-1"/>
      </sharedItems>
    </cacheField>
    <cacheField name="未收款金额" numFmtId="0">
      <sharedItems containsBlank="1" containsString="0" containsNumber="1">
        <n v="0"/>
        <n v="40"/>
        <n v="-526.8472"/>
        <n v="20.0007679999981"/>
        <m/>
        <n v="20.004399999998"/>
        <n v="90524"/>
        <n v="105951.616"/>
        <n v="50000"/>
        <n v="13000"/>
        <n v="63178.24"/>
        <n v="64032"/>
        <n v="2818.272432"/>
      </sharedItems>
    </cacheField>
    <cacheField name="未承接原因（选择）" numFmtId="0">
      <sharedItems containsBlank="1">
        <m/>
        <s v="5、其他，请说明"/>
        <s v="4、其他，请说明"/>
        <s v="3、报价高，超出客户预期；"/>
        <s v="2、超出团队服务范围或能力，未能承接;"/>
        <s v="1、客户风险高，拒绝承接； "/>
      </sharedItems>
    </cacheField>
    <cacheField name="未承接详细原因说明" numFmtId="0">
      <sharedItems containsBlank="1">
        <m/>
        <s v="年审忙季，无法按客户要求的时间承做。"/>
        <s v="未提供详细服务要求"/>
        <s v="跟进后客户未回复。"/>
        <s v="跟进数次后，客户表示不推进此项目"/>
        <s v="另，客户长期合作pwc，价格及合作关系方面的考虑"/>
        <s v="未知原因"/>
        <s v="印尼所回复慢"/>
        <s v="客户通过官网联系，应该只是初步比价"/>
        <s v="暂未提供细节，只是初步问询"/>
        <s v="要求去蒙古当地完成业务，需英文能力的项目负责人"/>
        <s v="客户要求报告时间太急，无法合理安排工作"/>
        <s v="不做注销业务"/>
        <s v="客户暂停该业务，暂无需求"/>
        <s v="网站比价"/>
        <s v="委托方为上市公司，且刚收到证监会罚单（原瑞华合伙人李岩曾与俄罗斯所合作此项目，目前正在配合调查）。另考虑项目时间紧急（8月出报告）、与非英语国家客户及成员所合作难度较大，放弃报价。"/>
        <s v="客户预算太低，全球预算100万元，莫先生建议不推荐。"/>
        <s v="不具备相关经验"/>
        <s v="客户无法提供足够的信息予以报价。"/>
        <s v="国外无此服务项目"/>
        <s v="目前仍在公司设立阶段，暂无审计需求。"/>
        <s v="时间来不及，未参与"/>
        <s v="初步判断意见类型为否定，客户无法接受，未报价。"/>
        <s v="时间安排不过来,未报价。"/>
        <s v="Our inability to demonstrate SOC2 Type2 compliance on our IT systems immediately ruled out our proposal from further consideration."/>
        <s v="未报价"/>
        <s v="时间要求紧，且涉及产品质量检测，需第三方检测机构介入"/>
        <s v="主要为报价原因，另一部分是因为缺乏海外审计业绩"/>
        <s v="新设公司报价过高，客户用了竞争对手"/>
        <s v="客户询问了日本，未承接，需要会说中文。"/>
        <s v="泰国所发一份函证，免费提供服务，不报价。"/>
        <s v="未进行报价，无相关业绩，且此合作模式下报价没有竞争力"/>
        <s v="迪拜所因为战略原因，不承接此类业务"/>
      </sharedItems>
    </cacheField>
    <cacheField name="跟进" numFmtId="0">
      <sharedItems containsBlank="1">
        <s v="OL"/>
        <s v="LC"/>
        <m/>
      </sharedItems>
    </cacheField>
    <cacheField name="最后跟进日期" numFmtId="14">
      <sharedItems containsBlank="1" containsString="0" containsNonDate="0" containsDate="1">
        <m/>
        <d v="2021-01-30T00:00:00"/>
        <d v="2021-01-15T00:00:00"/>
        <d v="2021-03-06T00:00:00"/>
        <d v="2021-02-27T00:00:00"/>
        <d v="2021-03-10T00:00:00"/>
        <d v="2021-02-23T00:00:00"/>
        <d v="2021-02-25T00:00:00"/>
        <d v="2021-02-26T00:00:00"/>
        <d v="2021-03-03T00:00:00"/>
        <d v="2021-03-17T00:00:00"/>
        <d v="2021-03-18T00:00:00"/>
      </sharedItems>
    </cacheField>
    <cacheField name="Year(请求日期)" numFmtId="0" databaseField="0">
      <fieldGroup base="3">
        <rangePr groupBy="years" startDate="2018-02-27T00:00:00" endDate="2021-03-19T00:00:00"/>
        <groupItems count="6">
          <s v="&lt;2018/2/27"/>
          <s v="Y2018"/>
          <s v="Y2019"/>
          <s v="Y2020"/>
          <s v="Y2021"/>
          <s v="&gt;2021/3/19"/>
        </groupItems>
      </fieldGroup>
    </cacheField>
    <cacheField name="Quarter(请求日期)" numFmtId="0" databaseField="0">
      <fieldGroup base="3">
        <rangePr groupBy="quarters" startDate="2018-02-27T00:00:00" endDate="2021-03-19T00:00:00"/>
        <groupItems count="6">
          <s v="&lt;2018/2/27"/>
          <s v="Q1"/>
          <s v="Q2"/>
          <s v="Q3"/>
          <s v="Q4"/>
          <s v="&gt;2021/3/19"/>
        </groupItems>
      </fieldGroup>
    </cacheField>
    <cacheField name="Month(请求日期)" numFmtId="0" databaseField="0">
      <fieldGroup base="3">
        <rangePr groupBy="months" startDate="2018-02-27T00:00:00" endDate="2021-03-19T00:00:00"/>
        <groupItems count="14">
          <s v="(Blank)"/>
          <s v="M1"/>
          <s v="M2"/>
          <s v="M3"/>
          <s v="M4"/>
          <s v="M5"/>
          <s v="M6"/>
          <s v="M7"/>
          <s v="M8"/>
          <s v="M9"/>
          <s v="M10"/>
          <s v="M11"/>
          <s v="M12"/>
          <s v="&gt;2021/3/19"/>
        </groupItems>
      </fieldGroup>
    </cacheField>
    <cacheField name="Year(服务起始日期)" numFmtId="0" databaseField="0">
      <fieldGroup base="42">
        <rangePr groupBy="years" startDate="2018-02-28T00:00:00" endDate="2021-03-12T00:00:00"/>
        <groupItems count="6">
          <s v="&lt;2018/2/28"/>
          <s v="Y2018"/>
          <s v="Y2019"/>
          <s v="Y2020"/>
          <s v="Y2021"/>
          <s v="&gt;2021/3/12"/>
        </groupItems>
      </fieldGroup>
    </cacheField>
    <cacheField name="Quarter(服务起始日期)" numFmtId="0" databaseField="0">
      <fieldGroup base="42">
        <rangePr groupBy="quarters" startDate="2018-02-28T00:00:00" endDate="2021-03-12T00:00:00"/>
        <groupItems count="6">
          <s v="&lt;2018/2/28"/>
          <s v="Q1"/>
          <s v="Q2"/>
          <s v="Q3"/>
          <s v="Q4"/>
          <s v="&gt;2021/3/12"/>
        </groupItems>
      </fieldGroup>
    </cacheField>
    <cacheField name="Month(服务起始日期)" numFmtId="0" databaseField="0">
      <fieldGroup base="42">
        <rangePr groupBy="months" startDate="2018-02-28T00:00:00" endDate="2021-03-12T00:00:00"/>
        <groupItems count="14">
          <s v="(Blank)"/>
          <s v="M1"/>
          <s v="M2"/>
          <s v="M3"/>
          <s v="M4"/>
          <s v="M5"/>
          <s v="M6"/>
          <s v="M7"/>
          <s v="M8"/>
          <s v="M9"/>
          <s v="M10"/>
          <s v="M11"/>
          <s v="M12"/>
          <s v="&gt;2021/3/12"/>
        </groupItems>
      </fieldGroup>
    </cacheField>
    <cacheField name="Year(服务结束日期)" numFmtId="0" databaseField="0">
      <fieldGroup base="43">
        <rangePr groupBy="years" startDate="2018-05-30T00:00:00" endDate="2023-12-01T00:00:00"/>
        <groupItems count="7">
          <s v="&lt;2018/5/30"/>
          <s v="Y2018"/>
          <s v="Y2019"/>
          <s v="Y2020"/>
          <s v="Y2021"/>
          <s v="Y2023"/>
          <s v="&gt;2023/12/1"/>
        </groupItems>
      </fieldGroup>
    </cacheField>
    <cacheField name="Quarter(服务结束日期)" numFmtId="0" databaseField="0">
      <fieldGroup base="43">
        <rangePr groupBy="quarters" startDate="2018-05-30T00:00:00" endDate="2023-12-01T00:00:00"/>
        <groupItems count="6">
          <s v="&lt;2018/5/30"/>
          <s v="Q1"/>
          <s v="Q2"/>
          <s v="Q3"/>
          <s v="Q4"/>
          <s v="&gt;2023/12/1"/>
        </groupItems>
      </fieldGroup>
    </cacheField>
    <cacheField name="Month(服务结束日期)" numFmtId="0" databaseField="0">
      <fieldGroup base="43">
        <rangePr groupBy="months" startDate="2018-05-30T00:00:00" endDate="2023-12-01T00:00:00"/>
        <groupItems count="14">
          <s v="(Blank)"/>
          <s v="M1"/>
          <s v="M2"/>
          <s v="M3"/>
          <s v="M4"/>
          <s v="M5"/>
          <s v="M6"/>
          <s v="M7"/>
          <s v="M8"/>
          <s v="M9"/>
          <s v="M10"/>
          <s v="M11"/>
          <s v="M12"/>
          <s v="&gt;2023/12/1"/>
        </groupItems>
      </fieldGroup>
    </cacheField>
    <cacheField name="Year(最后跟进日期)" numFmtId="0" databaseField="0">
      <fieldGroup base="51">
        <rangePr groupBy="years" startDate="2021-01-15T00:00:00" endDate="2021-03-18T00:00:00"/>
        <groupItems count="3">
          <s v="&lt;2021/1/15"/>
          <s v="Y2021"/>
          <s v="&gt;2021/3/18"/>
        </groupItems>
      </fieldGroup>
    </cacheField>
    <cacheField name="Quarter(最后跟进日期)" numFmtId="0" databaseField="0">
      <fieldGroup base="51">
        <rangePr groupBy="quarters" startDate="2021-01-15T00:00:00" endDate="2021-03-18T00:00:00"/>
        <groupItems count="6">
          <s v="&lt;2021/1/15"/>
          <s v="Q1"/>
          <s v="Q2"/>
          <s v="Q3"/>
          <s v="Q4"/>
          <s v="&gt;2021/3/18"/>
        </groupItems>
      </fieldGroup>
    </cacheField>
    <cacheField name="Month(最后跟进日期)" numFmtId="0" databaseField="0">
      <fieldGroup base="51">
        <rangePr groupBy="months" startDate="2021-01-15T00:00:00" endDate="2021-03-18T00:00:00"/>
        <groupItems count="14">
          <s v="(Blank)"/>
          <s v="M1"/>
          <s v="M2"/>
          <s v="M3"/>
          <s v="M4"/>
          <s v="M5"/>
          <s v="M6"/>
          <s v="M7"/>
          <s v="M8"/>
          <s v="M9"/>
          <s v="M10"/>
          <s v="M11"/>
          <s v="M12"/>
          <s v="&gt;2021/3/18"/>
        </groupItems>
      </fieldGroup>
    </cacheField>
  </cacheFields>
</pivotCacheDefinition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5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1"/>
    <x v="1"/>
    <x v="1"/>
    <x v="1"/>
    <x v="0"/>
    <x v="0"/>
    <x v="1"/>
    <x v="1"/>
    <x v="1"/>
    <x v="1"/>
    <x v="1"/>
    <x v="1"/>
    <x v="1"/>
    <x v="1"/>
    <x v="1"/>
    <x v="0"/>
    <x v="1"/>
    <x v="1"/>
    <x v="1"/>
    <x v="1"/>
    <x v="0"/>
    <x v="0"/>
    <x v="0"/>
    <x v="1"/>
    <x v="0"/>
    <x v="1"/>
    <x v="1"/>
    <x v="1"/>
    <x v="0"/>
    <x v="0"/>
    <x v="0"/>
    <x v="1"/>
    <x v="0"/>
    <x v="1"/>
    <x v="0"/>
    <x v="0"/>
    <x v="0"/>
    <x v="1"/>
    <x v="1"/>
    <x v="1"/>
    <x v="1"/>
    <x v="1"/>
    <x v="0"/>
    <x v="0"/>
    <x v="0"/>
    <x v="0"/>
    <x v="0"/>
  </r>
  <r>
    <x v="1"/>
    <x v="0"/>
    <x v="1"/>
    <x v="2"/>
    <x v="2"/>
    <x v="2"/>
    <x v="0"/>
    <x v="2"/>
    <x v="2"/>
    <x v="0"/>
    <x v="0"/>
    <x v="0"/>
    <x v="2"/>
    <x v="2"/>
    <x v="1"/>
    <x v="2"/>
    <x v="2"/>
    <x v="2"/>
    <x v="1"/>
    <x v="1"/>
    <x v="0"/>
    <x v="2"/>
    <x v="0"/>
    <x v="0"/>
    <x v="2"/>
    <x v="0"/>
    <x v="0"/>
    <x v="0"/>
    <x v="1"/>
    <x v="0"/>
    <x v="2"/>
    <x v="2"/>
    <x v="2"/>
    <x v="0"/>
    <x v="0"/>
    <x v="1"/>
    <x v="2"/>
    <x v="0"/>
    <x v="2"/>
    <x v="0"/>
    <x v="0"/>
    <x v="1"/>
    <x v="2"/>
    <x v="2"/>
    <x v="1"/>
    <x v="2"/>
    <x v="0"/>
    <x v="0"/>
    <x v="0"/>
    <x v="0"/>
    <x v="0"/>
    <x v="0"/>
  </r>
  <r>
    <x v="2"/>
    <x v="0"/>
    <x v="1"/>
    <x v="3"/>
    <x v="3"/>
    <x v="3"/>
    <x v="2"/>
    <x v="3"/>
    <x v="3"/>
    <x v="0"/>
    <x v="1"/>
    <x v="2"/>
    <x v="0"/>
    <x v="3"/>
    <x v="0"/>
    <x v="3"/>
    <x v="3"/>
    <x v="0"/>
    <x v="2"/>
    <x v="2"/>
    <x v="0"/>
    <x v="3"/>
    <x v="2"/>
    <x v="2"/>
    <x v="3"/>
    <x v="1"/>
    <x v="0"/>
    <x v="1"/>
    <x v="1"/>
    <x v="0"/>
    <x v="3"/>
    <x v="3"/>
    <x v="3"/>
    <x v="0"/>
    <x v="0"/>
    <x v="1"/>
    <x v="3"/>
    <x v="1"/>
    <x v="3"/>
    <x v="1"/>
    <x v="1"/>
    <x v="1"/>
    <x v="3"/>
    <x v="3"/>
    <x v="1"/>
    <x v="3"/>
    <x v="2"/>
    <x v="0"/>
    <x v="0"/>
    <x v="0"/>
    <x v="0"/>
    <x v="0"/>
  </r>
  <r>
    <x v="0"/>
    <x v="0"/>
    <x v="1"/>
    <x v="4"/>
    <x v="4"/>
    <x v="4"/>
    <x v="0"/>
    <x v="4"/>
    <x v="4"/>
    <x v="0"/>
    <x v="0"/>
    <x v="3"/>
    <x v="3"/>
    <x v="4"/>
    <x v="0"/>
    <x v="0"/>
    <x v="0"/>
    <x v="0"/>
    <x v="0"/>
    <x v="3"/>
    <x v="0"/>
    <x v="4"/>
    <x v="0"/>
    <x v="0"/>
    <x v="2"/>
    <x v="0"/>
    <x v="0"/>
    <x v="0"/>
    <x v="1"/>
    <x v="0"/>
    <x v="2"/>
    <x v="4"/>
    <x v="4"/>
    <x v="0"/>
    <x v="0"/>
    <x v="1"/>
    <x v="4"/>
    <x v="0"/>
    <x v="4"/>
    <x v="0"/>
    <x v="0"/>
    <x v="1"/>
    <x v="4"/>
    <x v="4"/>
    <x v="1"/>
    <x v="4"/>
    <x v="0"/>
    <x v="0"/>
    <x v="0"/>
    <x v="0"/>
    <x v="0"/>
    <x v="0"/>
  </r>
  <r>
    <x v="0"/>
    <x v="0"/>
    <x v="1"/>
    <x v="5"/>
    <x v="5"/>
    <x v="5"/>
    <x v="1"/>
    <x v="5"/>
    <x v="5"/>
    <x v="0"/>
    <x v="2"/>
    <x v="4"/>
    <x v="3"/>
    <x v="3"/>
    <x v="0"/>
    <x v="0"/>
    <x v="0"/>
    <x v="0"/>
    <x v="3"/>
    <x v="4"/>
    <x v="0"/>
    <x v="5"/>
    <x v="2"/>
    <x v="2"/>
    <x v="4"/>
    <x v="0"/>
    <x v="0"/>
    <x v="0"/>
    <x v="1"/>
    <x v="0"/>
    <x v="4"/>
    <x v="5"/>
    <x v="5"/>
    <x v="0"/>
    <x v="0"/>
    <x v="0"/>
    <x v="5"/>
    <x v="2"/>
    <x v="5"/>
    <x v="0"/>
    <x v="0"/>
    <x v="0"/>
    <x v="5"/>
    <x v="5"/>
    <x v="1"/>
    <x v="5"/>
    <x v="3"/>
    <x v="0"/>
    <x v="0"/>
    <x v="0"/>
    <x v="0"/>
    <x v="0"/>
  </r>
  <r>
    <x v="3"/>
    <x v="0"/>
    <x v="1"/>
    <x v="6"/>
    <x v="6"/>
    <x v="6"/>
    <x v="1"/>
    <x v="6"/>
    <x v="6"/>
    <x v="0"/>
    <x v="0"/>
    <x v="5"/>
    <x v="3"/>
    <x v="3"/>
    <x v="1"/>
    <x v="4"/>
    <x v="0"/>
    <x v="3"/>
    <x v="1"/>
    <x v="1"/>
    <x v="0"/>
    <x v="6"/>
    <x v="2"/>
    <x v="2"/>
    <x v="5"/>
    <x v="2"/>
    <x v="0"/>
    <x v="0"/>
    <x v="1"/>
    <x v="0"/>
    <x v="5"/>
    <x v="1"/>
    <x v="1"/>
    <x v="0"/>
    <x v="0"/>
    <x v="1"/>
    <x v="6"/>
    <x v="3"/>
    <x v="6"/>
    <x v="0"/>
    <x v="0"/>
    <x v="1"/>
    <x v="6"/>
    <x v="6"/>
    <x v="1"/>
    <x v="6"/>
    <x v="4"/>
    <x v="1"/>
    <x v="0"/>
    <x v="0"/>
    <x v="0"/>
    <x v="0"/>
  </r>
  <r>
    <x v="0"/>
    <x v="1"/>
    <x v="2"/>
    <x v="7"/>
    <x v="7"/>
    <x v="7"/>
    <x v="3"/>
    <x v="7"/>
    <x v="7"/>
    <x v="1"/>
    <x v="3"/>
    <x v="6"/>
    <x v="4"/>
    <x v="5"/>
    <x v="0"/>
    <x v="0"/>
    <x v="0"/>
    <x v="0"/>
    <x v="0"/>
    <x v="5"/>
    <x v="0"/>
    <x v="6"/>
    <x v="0"/>
    <x v="3"/>
    <x v="6"/>
    <x v="3"/>
    <x v="0"/>
    <x v="0"/>
    <x v="1"/>
    <x v="1"/>
    <x v="6"/>
    <x v="6"/>
    <x v="6"/>
    <x v="0"/>
    <x v="0"/>
    <x v="2"/>
    <x v="7"/>
    <x v="1"/>
    <x v="7"/>
    <x v="0"/>
    <x v="0"/>
    <x v="2"/>
    <x v="7"/>
    <x v="7"/>
    <x v="2"/>
    <x v="7"/>
    <x v="5"/>
    <x v="0"/>
    <x v="1"/>
    <x v="1"/>
    <x v="0"/>
    <x v="0"/>
  </r>
  <r>
    <x v="3"/>
    <x v="1"/>
    <x v="2"/>
    <x v="8"/>
    <x v="8"/>
    <x v="7"/>
    <x v="3"/>
    <x v="8"/>
    <x v="7"/>
    <x v="1"/>
    <x v="3"/>
    <x v="7"/>
    <x v="4"/>
    <x v="5"/>
    <x v="1"/>
    <x v="5"/>
    <x v="0"/>
    <x v="4"/>
    <x v="1"/>
    <x v="1"/>
    <x v="0"/>
    <x v="7"/>
    <x v="0"/>
    <x v="3"/>
    <x v="7"/>
    <x v="4"/>
    <x v="0"/>
    <x v="2"/>
    <x v="2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0"/>
    <x v="2"/>
    <x v="2"/>
    <x v="0"/>
    <x v="0"/>
  </r>
  <r>
    <x v="1"/>
    <x v="1"/>
    <x v="2"/>
    <x v="9"/>
    <x v="7"/>
    <x v="7"/>
    <x v="3"/>
    <x v="7"/>
    <x v="7"/>
    <x v="1"/>
    <x v="0"/>
    <x v="7"/>
    <x v="4"/>
    <x v="5"/>
    <x v="1"/>
    <x v="6"/>
    <x v="4"/>
    <x v="5"/>
    <x v="1"/>
    <x v="1"/>
    <x v="0"/>
    <x v="6"/>
    <x v="0"/>
    <x v="3"/>
    <x v="8"/>
    <x v="5"/>
    <x v="0"/>
    <x v="0"/>
    <x v="1"/>
    <x v="0"/>
    <x v="7"/>
    <x v="6"/>
    <x v="6"/>
    <x v="0"/>
    <x v="0"/>
    <x v="2"/>
    <x v="7"/>
    <x v="1"/>
    <x v="7"/>
    <x v="0"/>
    <x v="0"/>
    <x v="2"/>
    <x v="7"/>
    <x v="7"/>
    <x v="2"/>
    <x v="7"/>
    <x v="5"/>
    <x v="0"/>
    <x v="1"/>
    <x v="3"/>
    <x v="0"/>
    <x v="0"/>
  </r>
  <r>
    <x v="0"/>
    <x v="0"/>
    <x v="3"/>
    <x v="10"/>
    <x v="4"/>
    <x v="4"/>
    <x v="0"/>
    <x v="4"/>
    <x v="4"/>
    <x v="0"/>
    <x v="0"/>
    <x v="3"/>
    <x v="3"/>
    <x v="4"/>
    <x v="0"/>
    <x v="0"/>
    <x v="0"/>
    <x v="0"/>
    <x v="0"/>
    <x v="3"/>
    <x v="0"/>
    <x v="8"/>
    <x v="0"/>
    <x v="0"/>
    <x v="9"/>
    <x v="0"/>
    <x v="0"/>
    <x v="0"/>
    <x v="1"/>
    <x v="0"/>
    <x v="2"/>
    <x v="4"/>
    <x v="4"/>
    <x v="0"/>
    <x v="0"/>
    <x v="3"/>
    <x v="4"/>
    <x v="1"/>
    <x v="4"/>
    <x v="0"/>
    <x v="0"/>
    <x v="3"/>
    <x v="8"/>
    <x v="8"/>
    <x v="3"/>
    <x v="4"/>
    <x v="6"/>
    <x v="0"/>
    <x v="0"/>
    <x v="0"/>
    <x v="0"/>
    <x v="0"/>
  </r>
  <r>
    <x v="0"/>
    <x v="0"/>
    <x v="0"/>
    <x v="11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2"/>
    <x v="0"/>
    <x v="0"/>
    <x v="0"/>
    <x v="1"/>
    <x v="0"/>
    <x v="2"/>
    <x v="0"/>
    <x v="0"/>
    <x v="0"/>
    <x v="0"/>
    <x v="1"/>
    <x v="0"/>
    <x v="0"/>
    <x v="0"/>
    <x v="0"/>
    <x v="0"/>
    <x v="1"/>
    <x v="9"/>
    <x v="9"/>
    <x v="1"/>
    <x v="0"/>
    <x v="7"/>
    <x v="0"/>
    <x v="0"/>
    <x v="0"/>
    <x v="0"/>
    <x v="0"/>
  </r>
  <r>
    <x v="3"/>
    <x v="1"/>
    <x v="2"/>
    <x v="12"/>
    <x v="9"/>
    <x v="7"/>
    <x v="3"/>
    <x v="9"/>
    <x v="7"/>
    <x v="1"/>
    <x v="3"/>
    <x v="7"/>
    <x v="4"/>
    <x v="5"/>
    <x v="2"/>
    <x v="7"/>
    <x v="0"/>
    <x v="0"/>
    <x v="1"/>
    <x v="1"/>
    <x v="0"/>
    <x v="9"/>
    <x v="3"/>
    <x v="3"/>
    <x v="10"/>
    <x v="0"/>
    <x v="1"/>
    <x v="3"/>
    <x v="3"/>
    <x v="2"/>
    <x v="7"/>
    <x v="7"/>
    <x v="7"/>
    <x v="0"/>
    <x v="0"/>
    <x v="2"/>
    <x v="7"/>
    <x v="1"/>
    <x v="7"/>
    <x v="0"/>
    <x v="0"/>
    <x v="2"/>
    <x v="7"/>
    <x v="7"/>
    <x v="2"/>
    <x v="7"/>
    <x v="5"/>
    <x v="0"/>
    <x v="2"/>
    <x v="4"/>
    <x v="0"/>
    <x v="0"/>
  </r>
  <r>
    <x v="1"/>
    <x v="2"/>
    <x v="2"/>
    <x v="13"/>
    <x v="10"/>
    <x v="8"/>
    <x v="0"/>
    <x v="10"/>
    <x v="8"/>
    <x v="1"/>
    <x v="0"/>
    <x v="2"/>
    <x v="5"/>
    <x v="7"/>
    <x v="1"/>
    <x v="4"/>
    <x v="0"/>
    <x v="6"/>
    <x v="1"/>
    <x v="1"/>
    <x v="0"/>
    <x v="6"/>
    <x v="0"/>
    <x v="3"/>
    <x v="11"/>
    <x v="6"/>
    <x v="0"/>
    <x v="0"/>
    <x v="1"/>
    <x v="0"/>
    <x v="8"/>
    <x v="8"/>
    <x v="8"/>
    <x v="0"/>
    <x v="0"/>
    <x v="2"/>
    <x v="7"/>
    <x v="1"/>
    <x v="7"/>
    <x v="0"/>
    <x v="0"/>
    <x v="2"/>
    <x v="7"/>
    <x v="7"/>
    <x v="2"/>
    <x v="7"/>
    <x v="5"/>
    <x v="0"/>
    <x v="3"/>
    <x v="5"/>
    <x v="0"/>
    <x v="0"/>
  </r>
  <r>
    <x v="3"/>
    <x v="2"/>
    <x v="2"/>
    <x v="14"/>
    <x v="11"/>
    <x v="7"/>
    <x v="3"/>
    <x v="11"/>
    <x v="7"/>
    <x v="1"/>
    <x v="0"/>
    <x v="8"/>
    <x v="4"/>
    <x v="5"/>
    <x v="1"/>
    <x v="8"/>
    <x v="0"/>
    <x v="7"/>
    <x v="1"/>
    <x v="1"/>
    <x v="0"/>
    <x v="10"/>
    <x v="0"/>
    <x v="3"/>
    <x v="12"/>
    <x v="3"/>
    <x v="0"/>
    <x v="2"/>
    <x v="2"/>
    <x v="1"/>
    <x v="9"/>
    <x v="7"/>
    <x v="7"/>
    <x v="1"/>
    <x v="1"/>
    <x v="2"/>
    <x v="7"/>
    <x v="1"/>
    <x v="7"/>
    <x v="0"/>
    <x v="0"/>
    <x v="2"/>
    <x v="7"/>
    <x v="7"/>
    <x v="2"/>
    <x v="7"/>
    <x v="5"/>
    <x v="0"/>
    <x v="2"/>
    <x v="6"/>
    <x v="0"/>
    <x v="0"/>
  </r>
  <r>
    <x v="2"/>
    <x v="2"/>
    <x v="2"/>
    <x v="15"/>
    <x v="12"/>
    <x v="7"/>
    <x v="3"/>
    <x v="12"/>
    <x v="7"/>
    <x v="1"/>
    <x v="3"/>
    <x v="5"/>
    <x v="4"/>
    <x v="5"/>
    <x v="0"/>
    <x v="9"/>
    <x v="0"/>
    <x v="8"/>
    <x v="4"/>
    <x v="6"/>
    <x v="0"/>
    <x v="6"/>
    <x v="3"/>
    <x v="3"/>
    <x v="13"/>
    <x v="7"/>
    <x v="2"/>
    <x v="4"/>
    <x v="4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0"/>
    <x v="2"/>
    <x v="7"/>
    <x v="1"/>
    <x v="0"/>
  </r>
  <r>
    <x v="1"/>
    <x v="2"/>
    <x v="2"/>
    <x v="16"/>
    <x v="13"/>
    <x v="7"/>
    <x v="0"/>
    <x v="13"/>
    <x v="7"/>
    <x v="1"/>
    <x v="0"/>
    <x v="4"/>
    <x v="0"/>
    <x v="8"/>
    <x v="2"/>
    <x v="0"/>
    <x v="0"/>
    <x v="0"/>
    <x v="1"/>
    <x v="1"/>
    <x v="0"/>
    <x v="11"/>
    <x v="0"/>
    <x v="3"/>
    <x v="14"/>
    <x v="0"/>
    <x v="0"/>
    <x v="0"/>
    <x v="1"/>
    <x v="0"/>
    <x v="10"/>
    <x v="4"/>
    <x v="4"/>
    <x v="0"/>
    <x v="0"/>
    <x v="2"/>
    <x v="7"/>
    <x v="1"/>
    <x v="7"/>
    <x v="0"/>
    <x v="0"/>
    <x v="2"/>
    <x v="7"/>
    <x v="7"/>
    <x v="2"/>
    <x v="7"/>
    <x v="5"/>
    <x v="0"/>
    <x v="2"/>
    <x v="8"/>
    <x v="0"/>
    <x v="0"/>
  </r>
  <r>
    <x v="0"/>
    <x v="0"/>
    <x v="1"/>
    <x v="17"/>
    <x v="14"/>
    <x v="9"/>
    <x v="4"/>
    <x v="14"/>
    <x v="9"/>
    <x v="0"/>
    <x v="0"/>
    <x v="3"/>
    <x v="6"/>
    <x v="9"/>
    <x v="0"/>
    <x v="0"/>
    <x v="0"/>
    <x v="0"/>
    <x v="0"/>
    <x v="7"/>
    <x v="0"/>
    <x v="12"/>
    <x v="0"/>
    <x v="0"/>
    <x v="15"/>
    <x v="0"/>
    <x v="0"/>
    <x v="0"/>
    <x v="1"/>
    <x v="0"/>
    <x v="11"/>
    <x v="9"/>
    <x v="9"/>
    <x v="0"/>
    <x v="0"/>
    <x v="1"/>
    <x v="8"/>
    <x v="1"/>
    <x v="8"/>
    <x v="0"/>
    <x v="0"/>
    <x v="1"/>
    <x v="10"/>
    <x v="10"/>
    <x v="1"/>
    <x v="8"/>
    <x v="0"/>
    <x v="0"/>
    <x v="0"/>
    <x v="0"/>
    <x v="0"/>
    <x v="0"/>
  </r>
  <r>
    <x v="1"/>
    <x v="1"/>
    <x v="1"/>
    <x v="18"/>
    <x v="7"/>
    <x v="7"/>
    <x v="3"/>
    <x v="7"/>
    <x v="10"/>
    <x v="1"/>
    <x v="4"/>
    <x v="9"/>
    <x v="4"/>
    <x v="5"/>
    <x v="1"/>
    <x v="10"/>
    <x v="0"/>
    <x v="9"/>
    <x v="1"/>
    <x v="1"/>
    <x v="0"/>
    <x v="6"/>
    <x v="0"/>
    <x v="3"/>
    <x v="9"/>
    <x v="8"/>
    <x v="1"/>
    <x v="5"/>
    <x v="5"/>
    <x v="1"/>
    <x v="12"/>
    <x v="6"/>
    <x v="6"/>
    <x v="0"/>
    <x v="0"/>
    <x v="2"/>
    <x v="7"/>
    <x v="1"/>
    <x v="7"/>
    <x v="0"/>
    <x v="0"/>
    <x v="2"/>
    <x v="7"/>
    <x v="7"/>
    <x v="2"/>
    <x v="7"/>
    <x v="5"/>
    <x v="0"/>
    <x v="1"/>
    <x v="9"/>
    <x v="0"/>
    <x v="0"/>
  </r>
  <r>
    <x v="1"/>
    <x v="0"/>
    <x v="1"/>
    <x v="18"/>
    <x v="15"/>
    <x v="10"/>
    <x v="1"/>
    <x v="15"/>
    <x v="11"/>
    <x v="0"/>
    <x v="0"/>
    <x v="10"/>
    <x v="0"/>
    <x v="10"/>
    <x v="1"/>
    <x v="11"/>
    <x v="0"/>
    <x v="10"/>
    <x v="1"/>
    <x v="1"/>
    <x v="0"/>
    <x v="6"/>
    <x v="1"/>
    <x v="1"/>
    <x v="16"/>
    <x v="9"/>
    <x v="0"/>
    <x v="0"/>
    <x v="1"/>
    <x v="0"/>
    <x v="13"/>
    <x v="10"/>
    <x v="10"/>
    <x v="0"/>
    <x v="0"/>
    <x v="1"/>
    <x v="9"/>
    <x v="4"/>
    <x v="9"/>
    <x v="0"/>
    <x v="0"/>
    <x v="1"/>
    <x v="11"/>
    <x v="11"/>
    <x v="1"/>
    <x v="9"/>
    <x v="8"/>
    <x v="2"/>
    <x v="0"/>
    <x v="0"/>
    <x v="0"/>
    <x v="0"/>
  </r>
  <r>
    <x v="1"/>
    <x v="0"/>
    <x v="1"/>
    <x v="19"/>
    <x v="16"/>
    <x v="11"/>
    <x v="1"/>
    <x v="16"/>
    <x v="12"/>
    <x v="0"/>
    <x v="0"/>
    <x v="5"/>
    <x v="2"/>
    <x v="11"/>
    <x v="1"/>
    <x v="12"/>
    <x v="0"/>
    <x v="11"/>
    <x v="1"/>
    <x v="1"/>
    <x v="0"/>
    <x v="13"/>
    <x v="1"/>
    <x v="1"/>
    <x v="17"/>
    <x v="10"/>
    <x v="0"/>
    <x v="0"/>
    <x v="1"/>
    <x v="0"/>
    <x v="14"/>
    <x v="11"/>
    <x v="11"/>
    <x v="0"/>
    <x v="0"/>
    <x v="1"/>
    <x v="10"/>
    <x v="5"/>
    <x v="10"/>
    <x v="0"/>
    <x v="0"/>
    <x v="1"/>
    <x v="12"/>
    <x v="12"/>
    <x v="1"/>
    <x v="10"/>
    <x v="9"/>
    <x v="3"/>
    <x v="0"/>
    <x v="0"/>
    <x v="0"/>
    <x v="0"/>
  </r>
  <r>
    <x v="0"/>
    <x v="0"/>
    <x v="3"/>
    <x v="20"/>
    <x v="17"/>
    <x v="7"/>
    <x v="0"/>
    <x v="17"/>
    <x v="7"/>
    <x v="0"/>
    <x v="0"/>
    <x v="11"/>
    <x v="6"/>
    <x v="9"/>
    <x v="0"/>
    <x v="0"/>
    <x v="0"/>
    <x v="0"/>
    <x v="5"/>
    <x v="8"/>
    <x v="0"/>
    <x v="6"/>
    <x v="4"/>
    <x v="2"/>
    <x v="18"/>
    <x v="3"/>
    <x v="0"/>
    <x v="0"/>
    <x v="1"/>
    <x v="0"/>
    <x v="7"/>
    <x v="12"/>
    <x v="12"/>
    <x v="0"/>
    <x v="0"/>
    <x v="1"/>
    <x v="11"/>
    <x v="0"/>
    <x v="11"/>
    <x v="0"/>
    <x v="0"/>
    <x v="1"/>
    <x v="13"/>
    <x v="13"/>
    <x v="1"/>
    <x v="11"/>
    <x v="5"/>
    <x v="4"/>
    <x v="0"/>
    <x v="0"/>
    <x v="0"/>
    <x v="0"/>
  </r>
  <r>
    <x v="0"/>
    <x v="0"/>
    <x v="0"/>
    <x v="21"/>
    <x v="16"/>
    <x v="11"/>
    <x v="1"/>
    <x v="16"/>
    <x v="12"/>
    <x v="0"/>
    <x v="0"/>
    <x v="5"/>
    <x v="2"/>
    <x v="11"/>
    <x v="0"/>
    <x v="0"/>
    <x v="0"/>
    <x v="0"/>
    <x v="5"/>
    <x v="9"/>
    <x v="0"/>
    <x v="13"/>
    <x v="1"/>
    <x v="1"/>
    <x v="19"/>
    <x v="10"/>
    <x v="0"/>
    <x v="0"/>
    <x v="1"/>
    <x v="0"/>
    <x v="15"/>
    <x v="13"/>
    <x v="13"/>
    <x v="0"/>
    <x v="0"/>
    <x v="1"/>
    <x v="12"/>
    <x v="6"/>
    <x v="12"/>
    <x v="0"/>
    <x v="0"/>
    <x v="1"/>
    <x v="14"/>
    <x v="14"/>
    <x v="1"/>
    <x v="12"/>
    <x v="10"/>
    <x v="5"/>
    <x v="0"/>
    <x v="0"/>
    <x v="0"/>
    <x v="0"/>
  </r>
  <r>
    <x v="3"/>
    <x v="2"/>
    <x v="2"/>
    <x v="21"/>
    <x v="18"/>
    <x v="12"/>
    <x v="0"/>
    <x v="18"/>
    <x v="13"/>
    <x v="0"/>
    <x v="5"/>
    <x v="3"/>
    <x v="1"/>
    <x v="12"/>
    <x v="1"/>
    <x v="13"/>
    <x v="5"/>
    <x v="12"/>
    <x v="1"/>
    <x v="1"/>
    <x v="0"/>
    <x v="6"/>
    <x v="0"/>
    <x v="3"/>
    <x v="20"/>
    <x v="11"/>
    <x v="0"/>
    <x v="2"/>
    <x v="2"/>
    <x v="3"/>
    <x v="16"/>
    <x v="14"/>
    <x v="14"/>
    <x v="0"/>
    <x v="0"/>
    <x v="2"/>
    <x v="7"/>
    <x v="1"/>
    <x v="7"/>
    <x v="0"/>
    <x v="0"/>
    <x v="2"/>
    <x v="7"/>
    <x v="7"/>
    <x v="2"/>
    <x v="7"/>
    <x v="5"/>
    <x v="0"/>
    <x v="3"/>
    <x v="0"/>
    <x v="0"/>
    <x v="0"/>
  </r>
  <r>
    <x v="3"/>
    <x v="1"/>
    <x v="2"/>
    <x v="22"/>
    <x v="19"/>
    <x v="7"/>
    <x v="3"/>
    <x v="19"/>
    <x v="7"/>
    <x v="1"/>
    <x v="0"/>
    <x v="12"/>
    <x v="4"/>
    <x v="5"/>
    <x v="1"/>
    <x v="14"/>
    <x v="0"/>
    <x v="13"/>
    <x v="1"/>
    <x v="1"/>
    <x v="0"/>
    <x v="6"/>
    <x v="1"/>
    <x v="3"/>
    <x v="21"/>
    <x v="12"/>
    <x v="1"/>
    <x v="3"/>
    <x v="3"/>
    <x v="4"/>
    <x v="7"/>
    <x v="7"/>
    <x v="7"/>
    <x v="0"/>
    <x v="0"/>
    <x v="2"/>
    <x v="7"/>
    <x v="1"/>
    <x v="7"/>
    <x v="0"/>
    <x v="0"/>
    <x v="2"/>
    <x v="7"/>
    <x v="7"/>
    <x v="2"/>
    <x v="7"/>
    <x v="5"/>
    <x v="0"/>
    <x v="4"/>
    <x v="10"/>
    <x v="0"/>
    <x v="0"/>
  </r>
  <r>
    <x v="2"/>
    <x v="2"/>
    <x v="2"/>
    <x v="23"/>
    <x v="20"/>
    <x v="7"/>
    <x v="3"/>
    <x v="20"/>
    <x v="7"/>
    <x v="1"/>
    <x v="3"/>
    <x v="7"/>
    <x v="4"/>
    <x v="13"/>
    <x v="0"/>
    <x v="6"/>
    <x v="0"/>
    <x v="14"/>
    <x v="6"/>
    <x v="10"/>
    <x v="0"/>
    <x v="6"/>
    <x v="1"/>
    <x v="3"/>
    <x v="22"/>
    <x v="13"/>
    <x v="0"/>
    <x v="6"/>
    <x v="6"/>
    <x v="1"/>
    <x v="17"/>
    <x v="7"/>
    <x v="7"/>
    <x v="2"/>
    <x v="2"/>
    <x v="2"/>
    <x v="7"/>
    <x v="1"/>
    <x v="7"/>
    <x v="0"/>
    <x v="0"/>
    <x v="2"/>
    <x v="7"/>
    <x v="7"/>
    <x v="2"/>
    <x v="7"/>
    <x v="5"/>
    <x v="0"/>
    <x v="2"/>
    <x v="11"/>
    <x v="1"/>
    <x v="0"/>
  </r>
  <r>
    <x v="3"/>
    <x v="1"/>
    <x v="2"/>
    <x v="24"/>
    <x v="21"/>
    <x v="7"/>
    <x v="3"/>
    <x v="21"/>
    <x v="7"/>
    <x v="1"/>
    <x v="3"/>
    <x v="7"/>
    <x v="4"/>
    <x v="5"/>
    <x v="1"/>
    <x v="15"/>
    <x v="0"/>
    <x v="15"/>
    <x v="1"/>
    <x v="1"/>
    <x v="0"/>
    <x v="6"/>
    <x v="3"/>
    <x v="3"/>
    <x v="23"/>
    <x v="0"/>
    <x v="1"/>
    <x v="3"/>
    <x v="3"/>
    <x v="5"/>
    <x v="7"/>
    <x v="7"/>
    <x v="7"/>
    <x v="0"/>
    <x v="0"/>
    <x v="2"/>
    <x v="7"/>
    <x v="1"/>
    <x v="7"/>
    <x v="0"/>
    <x v="0"/>
    <x v="2"/>
    <x v="7"/>
    <x v="7"/>
    <x v="2"/>
    <x v="7"/>
    <x v="5"/>
    <x v="0"/>
    <x v="4"/>
    <x v="12"/>
    <x v="0"/>
    <x v="0"/>
  </r>
  <r>
    <x v="1"/>
    <x v="2"/>
    <x v="1"/>
    <x v="25"/>
    <x v="22"/>
    <x v="13"/>
    <x v="0"/>
    <x v="22"/>
    <x v="14"/>
    <x v="1"/>
    <x v="0"/>
    <x v="2"/>
    <x v="2"/>
    <x v="14"/>
    <x v="1"/>
    <x v="16"/>
    <x v="0"/>
    <x v="16"/>
    <x v="1"/>
    <x v="1"/>
    <x v="0"/>
    <x v="6"/>
    <x v="0"/>
    <x v="3"/>
    <x v="24"/>
    <x v="14"/>
    <x v="1"/>
    <x v="0"/>
    <x v="1"/>
    <x v="0"/>
    <x v="18"/>
    <x v="15"/>
    <x v="7"/>
    <x v="0"/>
    <x v="0"/>
    <x v="2"/>
    <x v="7"/>
    <x v="1"/>
    <x v="7"/>
    <x v="0"/>
    <x v="0"/>
    <x v="2"/>
    <x v="7"/>
    <x v="7"/>
    <x v="2"/>
    <x v="7"/>
    <x v="5"/>
    <x v="0"/>
    <x v="3"/>
    <x v="0"/>
    <x v="0"/>
    <x v="0"/>
  </r>
  <r>
    <x v="3"/>
    <x v="1"/>
    <x v="2"/>
    <x v="26"/>
    <x v="23"/>
    <x v="7"/>
    <x v="3"/>
    <x v="23"/>
    <x v="7"/>
    <x v="1"/>
    <x v="3"/>
    <x v="2"/>
    <x v="4"/>
    <x v="5"/>
    <x v="1"/>
    <x v="17"/>
    <x v="0"/>
    <x v="17"/>
    <x v="1"/>
    <x v="1"/>
    <x v="0"/>
    <x v="6"/>
    <x v="5"/>
    <x v="3"/>
    <x v="25"/>
    <x v="8"/>
    <x v="2"/>
    <x v="7"/>
    <x v="7"/>
    <x v="6"/>
    <x v="7"/>
    <x v="7"/>
    <x v="7"/>
    <x v="3"/>
    <x v="3"/>
    <x v="2"/>
    <x v="7"/>
    <x v="1"/>
    <x v="7"/>
    <x v="0"/>
    <x v="0"/>
    <x v="2"/>
    <x v="7"/>
    <x v="7"/>
    <x v="2"/>
    <x v="7"/>
    <x v="5"/>
    <x v="0"/>
    <x v="2"/>
    <x v="13"/>
    <x v="1"/>
    <x v="0"/>
  </r>
  <r>
    <x v="1"/>
    <x v="2"/>
    <x v="1"/>
    <x v="27"/>
    <x v="24"/>
    <x v="14"/>
    <x v="0"/>
    <x v="24"/>
    <x v="15"/>
    <x v="1"/>
    <x v="0"/>
    <x v="0"/>
    <x v="4"/>
    <x v="5"/>
    <x v="2"/>
    <x v="0"/>
    <x v="0"/>
    <x v="0"/>
    <x v="1"/>
    <x v="1"/>
    <x v="0"/>
    <x v="14"/>
    <x v="0"/>
    <x v="3"/>
    <x v="26"/>
    <x v="0"/>
    <x v="1"/>
    <x v="0"/>
    <x v="1"/>
    <x v="0"/>
    <x v="19"/>
    <x v="16"/>
    <x v="15"/>
    <x v="0"/>
    <x v="0"/>
    <x v="2"/>
    <x v="7"/>
    <x v="1"/>
    <x v="7"/>
    <x v="0"/>
    <x v="0"/>
    <x v="2"/>
    <x v="7"/>
    <x v="7"/>
    <x v="2"/>
    <x v="7"/>
    <x v="5"/>
    <x v="0"/>
    <x v="3"/>
    <x v="14"/>
    <x v="0"/>
    <x v="0"/>
  </r>
  <r>
    <x v="1"/>
    <x v="1"/>
    <x v="2"/>
    <x v="28"/>
    <x v="25"/>
    <x v="7"/>
    <x v="3"/>
    <x v="25"/>
    <x v="16"/>
    <x v="1"/>
    <x v="3"/>
    <x v="2"/>
    <x v="4"/>
    <x v="5"/>
    <x v="1"/>
    <x v="18"/>
    <x v="6"/>
    <x v="18"/>
    <x v="1"/>
    <x v="1"/>
    <x v="0"/>
    <x v="6"/>
    <x v="0"/>
    <x v="3"/>
    <x v="27"/>
    <x v="15"/>
    <x v="0"/>
    <x v="0"/>
    <x v="8"/>
    <x v="1"/>
    <x v="20"/>
    <x v="7"/>
    <x v="7"/>
    <x v="0"/>
    <x v="0"/>
    <x v="2"/>
    <x v="7"/>
    <x v="1"/>
    <x v="7"/>
    <x v="0"/>
    <x v="0"/>
    <x v="2"/>
    <x v="7"/>
    <x v="7"/>
    <x v="2"/>
    <x v="7"/>
    <x v="5"/>
    <x v="0"/>
    <x v="5"/>
    <x v="15"/>
    <x v="1"/>
    <x v="0"/>
  </r>
  <r>
    <x v="2"/>
    <x v="1"/>
    <x v="2"/>
    <x v="29"/>
    <x v="26"/>
    <x v="7"/>
    <x v="3"/>
    <x v="26"/>
    <x v="17"/>
    <x v="1"/>
    <x v="3"/>
    <x v="0"/>
    <x v="4"/>
    <x v="5"/>
    <x v="0"/>
    <x v="19"/>
    <x v="0"/>
    <x v="0"/>
    <x v="4"/>
    <x v="6"/>
    <x v="0"/>
    <x v="6"/>
    <x v="3"/>
    <x v="3"/>
    <x v="28"/>
    <x v="16"/>
    <x v="2"/>
    <x v="4"/>
    <x v="4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0"/>
    <x v="2"/>
    <x v="16"/>
    <x v="1"/>
    <x v="0"/>
  </r>
  <r>
    <x v="1"/>
    <x v="1"/>
    <x v="2"/>
    <x v="29"/>
    <x v="27"/>
    <x v="7"/>
    <x v="3"/>
    <x v="7"/>
    <x v="7"/>
    <x v="1"/>
    <x v="3"/>
    <x v="7"/>
    <x v="4"/>
    <x v="5"/>
    <x v="1"/>
    <x v="8"/>
    <x v="3"/>
    <x v="19"/>
    <x v="1"/>
    <x v="1"/>
    <x v="0"/>
    <x v="6"/>
    <x v="1"/>
    <x v="3"/>
    <x v="29"/>
    <x v="3"/>
    <x v="0"/>
    <x v="2"/>
    <x v="2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0"/>
    <x v="4"/>
    <x v="17"/>
    <x v="1"/>
    <x v="0"/>
  </r>
  <r>
    <x v="1"/>
    <x v="1"/>
    <x v="1"/>
    <x v="30"/>
    <x v="28"/>
    <x v="15"/>
    <x v="0"/>
    <x v="27"/>
    <x v="18"/>
    <x v="1"/>
    <x v="0"/>
    <x v="0"/>
    <x v="4"/>
    <x v="5"/>
    <x v="2"/>
    <x v="0"/>
    <x v="0"/>
    <x v="0"/>
    <x v="1"/>
    <x v="1"/>
    <x v="0"/>
    <x v="15"/>
    <x v="0"/>
    <x v="3"/>
    <x v="30"/>
    <x v="0"/>
    <x v="1"/>
    <x v="0"/>
    <x v="1"/>
    <x v="0"/>
    <x v="7"/>
    <x v="6"/>
    <x v="6"/>
    <x v="0"/>
    <x v="0"/>
    <x v="2"/>
    <x v="7"/>
    <x v="1"/>
    <x v="7"/>
    <x v="0"/>
    <x v="0"/>
    <x v="2"/>
    <x v="7"/>
    <x v="7"/>
    <x v="2"/>
    <x v="7"/>
    <x v="5"/>
    <x v="0"/>
    <x v="1"/>
    <x v="18"/>
    <x v="0"/>
    <x v="0"/>
  </r>
  <r>
    <x v="2"/>
    <x v="1"/>
    <x v="1"/>
    <x v="31"/>
    <x v="23"/>
    <x v="7"/>
    <x v="3"/>
    <x v="7"/>
    <x v="7"/>
    <x v="1"/>
    <x v="3"/>
    <x v="7"/>
    <x v="4"/>
    <x v="5"/>
    <x v="0"/>
    <x v="20"/>
    <x v="0"/>
    <x v="20"/>
    <x v="5"/>
    <x v="11"/>
    <x v="0"/>
    <x v="6"/>
    <x v="6"/>
    <x v="3"/>
    <x v="31"/>
    <x v="17"/>
    <x v="1"/>
    <x v="0"/>
    <x v="9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0"/>
    <x v="2"/>
    <x v="19"/>
    <x v="1"/>
    <x v="0"/>
  </r>
  <r>
    <x v="4"/>
    <x v="0"/>
    <x v="3"/>
    <x v="32"/>
    <x v="2"/>
    <x v="2"/>
    <x v="0"/>
    <x v="2"/>
    <x v="2"/>
    <x v="0"/>
    <x v="0"/>
    <x v="0"/>
    <x v="2"/>
    <x v="15"/>
    <x v="0"/>
    <x v="0"/>
    <x v="0"/>
    <x v="0"/>
    <x v="1"/>
    <x v="1"/>
    <x v="0"/>
    <x v="2"/>
    <x v="0"/>
    <x v="0"/>
    <x v="32"/>
    <x v="0"/>
    <x v="0"/>
    <x v="0"/>
    <x v="1"/>
    <x v="0"/>
    <x v="2"/>
    <x v="2"/>
    <x v="2"/>
    <x v="0"/>
    <x v="0"/>
    <x v="3"/>
    <x v="2"/>
    <x v="0"/>
    <x v="2"/>
    <x v="0"/>
    <x v="0"/>
    <x v="3"/>
    <x v="15"/>
    <x v="15"/>
    <x v="3"/>
    <x v="2"/>
    <x v="11"/>
    <x v="0"/>
    <x v="0"/>
    <x v="0"/>
    <x v="0"/>
    <x v="0"/>
  </r>
  <r>
    <x v="1"/>
    <x v="1"/>
    <x v="2"/>
    <x v="33"/>
    <x v="29"/>
    <x v="7"/>
    <x v="0"/>
    <x v="7"/>
    <x v="19"/>
    <x v="1"/>
    <x v="3"/>
    <x v="3"/>
    <x v="4"/>
    <x v="5"/>
    <x v="1"/>
    <x v="6"/>
    <x v="4"/>
    <x v="21"/>
    <x v="1"/>
    <x v="1"/>
    <x v="0"/>
    <x v="16"/>
    <x v="0"/>
    <x v="3"/>
    <x v="33"/>
    <x v="8"/>
    <x v="1"/>
    <x v="0"/>
    <x v="1"/>
    <x v="0"/>
    <x v="7"/>
    <x v="6"/>
    <x v="6"/>
    <x v="0"/>
    <x v="0"/>
    <x v="2"/>
    <x v="7"/>
    <x v="1"/>
    <x v="7"/>
    <x v="0"/>
    <x v="0"/>
    <x v="2"/>
    <x v="7"/>
    <x v="7"/>
    <x v="2"/>
    <x v="7"/>
    <x v="5"/>
    <x v="0"/>
    <x v="1"/>
    <x v="20"/>
    <x v="0"/>
    <x v="0"/>
  </r>
  <r>
    <x v="3"/>
    <x v="1"/>
    <x v="2"/>
    <x v="34"/>
    <x v="30"/>
    <x v="7"/>
    <x v="3"/>
    <x v="7"/>
    <x v="7"/>
    <x v="1"/>
    <x v="3"/>
    <x v="7"/>
    <x v="4"/>
    <x v="5"/>
    <x v="2"/>
    <x v="7"/>
    <x v="0"/>
    <x v="0"/>
    <x v="1"/>
    <x v="1"/>
    <x v="0"/>
    <x v="17"/>
    <x v="1"/>
    <x v="3"/>
    <x v="34"/>
    <x v="3"/>
    <x v="0"/>
    <x v="2"/>
    <x v="2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0"/>
    <x v="1"/>
    <x v="21"/>
    <x v="1"/>
    <x v="0"/>
  </r>
  <r>
    <x v="1"/>
    <x v="2"/>
    <x v="1"/>
    <x v="35"/>
    <x v="31"/>
    <x v="16"/>
    <x v="0"/>
    <x v="28"/>
    <x v="20"/>
    <x v="1"/>
    <x v="0"/>
    <x v="11"/>
    <x v="3"/>
    <x v="16"/>
    <x v="1"/>
    <x v="8"/>
    <x v="3"/>
    <x v="22"/>
    <x v="1"/>
    <x v="1"/>
    <x v="0"/>
    <x v="6"/>
    <x v="0"/>
    <x v="3"/>
    <x v="35"/>
    <x v="18"/>
    <x v="0"/>
    <x v="0"/>
    <x v="8"/>
    <x v="0"/>
    <x v="21"/>
    <x v="17"/>
    <x v="16"/>
    <x v="0"/>
    <x v="0"/>
    <x v="2"/>
    <x v="7"/>
    <x v="1"/>
    <x v="7"/>
    <x v="0"/>
    <x v="0"/>
    <x v="2"/>
    <x v="7"/>
    <x v="7"/>
    <x v="2"/>
    <x v="7"/>
    <x v="5"/>
    <x v="0"/>
    <x v="3"/>
    <x v="0"/>
    <x v="0"/>
    <x v="0"/>
  </r>
  <r>
    <x v="0"/>
    <x v="0"/>
    <x v="0"/>
    <x v="36"/>
    <x v="32"/>
    <x v="7"/>
    <x v="4"/>
    <x v="29"/>
    <x v="21"/>
    <x v="0"/>
    <x v="3"/>
    <x v="3"/>
    <x v="4"/>
    <x v="5"/>
    <x v="0"/>
    <x v="0"/>
    <x v="0"/>
    <x v="0"/>
    <x v="7"/>
    <x v="12"/>
    <x v="0"/>
    <x v="6"/>
    <x v="6"/>
    <x v="2"/>
    <x v="36"/>
    <x v="0"/>
    <x v="0"/>
    <x v="0"/>
    <x v="1"/>
    <x v="0"/>
    <x v="22"/>
    <x v="9"/>
    <x v="17"/>
    <x v="0"/>
    <x v="0"/>
    <x v="3"/>
    <x v="8"/>
    <x v="1"/>
    <x v="13"/>
    <x v="0"/>
    <x v="0"/>
    <x v="3"/>
    <x v="16"/>
    <x v="16"/>
    <x v="3"/>
    <x v="13"/>
    <x v="12"/>
    <x v="0"/>
    <x v="0"/>
    <x v="0"/>
    <x v="0"/>
    <x v="0"/>
  </r>
  <r>
    <x v="1"/>
    <x v="2"/>
    <x v="2"/>
    <x v="37"/>
    <x v="33"/>
    <x v="7"/>
    <x v="0"/>
    <x v="30"/>
    <x v="7"/>
    <x v="1"/>
    <x v="3"/>
    <x v="4"/>
    <x v="4"/>
    <x v="5"/>
    <x v="1"/>
    <x v="1"/>
    <x v="1"/>
    <x v="23"/>
    <x v="1"/>
    <x v="1"/>
    <x v="0"/>
    <x v="6"/>
    <x v="1"/>
    <x v="3"/>
    <x v="37"/>
    <x v="19"/>
    <x v="1"/>
    <x v="0"/>
    <x v="1"/>
    <x v="0"/>
    <x v="23"/>
    <x v="18"/>
    <x v="18"/>
    <x v="0"/>
    <x v="0"/>
    <x v="2"/>
    <x v="7"/>
    <x v="1"/>
    <x v="7"/>
    <x v="0"/>
    <x v="0"/>
    <x v="2"/>
    <x v="7"/>
    <x v="7"/>
    <x v="2"/>
    <x v="7"/>
    <x v="5"/>
    <x v="0"/>
    <x v="3"/>
    <x v="0"/>
    <x v="0"/>
    <x v="0"/>
  </r>
  <r>
    <x v="4"/>
    <x v="0"/>
    <x v="3"/>
    <x v="37"/>
    <x v="27"/>
    <x v="7"/>
    <x v="1"/>
    <x v="31"/>
    <x v="22"/>
    <x v="0"/>
    <x v="3"/>
    <x v="3"/>
    <x v="4"/>
    <x v="5"/>
    <x v="1"/>
    <x v="8"/>
    <x v="3"/>
    <x v="24"/>
    <x v="0"/>
    <x v="5"/>
    <x v="0"/>
    <x v="6"/>
    <x v="7"/>
    <x v="1"/>
    <x v="38"/>
    <x v="20"/>
    <x v="0"/>
    <x v="0"/>
    <x v="1"/>
    <x v="0"/>
    <x v="24"/>
    <x v="19"/>
    <x v="19"/>
    <x v="0"/>
    <x v="0"/>
    <x v="3"/>
    <x v="13"/>
    <x v="1"/>
    <x v="14"/>
    <x v="0"/>
    <x v="0"/>
    <x v="3"/>
    <x v="17"/>
    <x v="17"/>
    <x v="3"/>
    <x v="14"/>
    <x v="13"/>
    <x v="0"/>
    <x v="0"/>
    <x v="0"/>
    <x v="0"/>
    <x v="0"/>
  </r>
  <r>
    <x v="0"/>
    <x v="1"/>
    <x v="2"/>
    <x v="38"/>
    <x v="0"/>
    <x v="7"/>
    <x v="0"/>
    <x v="0"/>
    <x v="0"/>
    <x v="1"/>
    <x v="0"/>
    <x v="0"/>
    <x v="0"/>
    <x v="6"/>
    <x v="0"/>
    <x v="0"/>
    <x v="0"/>
    <x v="0"/>
    <x v="0"/>
    <x v="0"/>
    <x v="0"/>
    <x v="0"/>
    <x v="0"/>
    <x v="3"/>
    <x v="39"/>
    <x v="0"/>
    <x v="1"/>
    <x v="0"/>
    <x v="1"/>
    <x v="0"/>
    <x v="7"/>
    <x v="6"/>
    <x v="6"/>
    <x v="0"/>
    <x v="0"/>
    <x v="2"/>
    <x v="7"/>
    <x v="1"/>
    <x v="7"/>
    <x v="0"/>
    <x v="0"/>
    <x v="2"/>
    <x v="7"/>
    <x v="7"/>
    <x v="2"/>
    <x v="7"/>
    <x v="5"/>
    <x v="0"/>
    <x v="1"/>
    <x v="22"/>
    <x v="0"/>
    <x v="0"/>
  </r>
  <r>
    <x v="1"/>
    <x v="2"/>
    <x v="2"/>
    <x v="39"/>
    <x v="34"/>
    <x v="7"/>
    <x v="0"/>
    <x v="32"/>
    <x v="7"/>
    <x v="1"/>
    <x v="0"/>
    <x v="13"/>
    <x v="5"/>
    <x v="17"/>
    <x v="2"/>
    <x v="0"/>
    <x v="0"/>
    <x v="0"/>
    <x v="1"/>
    <x v="1"/>
    <x v="0"/>
    <x v="18"/>
    <x v="1"/>
    <x v="3"/>
    <x v="37"/>
    <x v="21"/>
    <x v="1"/>
    <x v="0"/>
    <x v="1"/>
    <x v="0"/>
    <x v="7"/>
    <x v="20"/>
    <x v="20"/>
    <x v="0"/>
    <x v="0"/>
    <x v="2"/>
    <x v="7"/>
    <x v="1"/>
    <x v="7"/>
    <x v="0"/>
    <x v="0"/>
    <x v="2"/>
    <x v="7"/>
    <x v="7"/>
    <x v="2"/>
    <x v="7"/>
    <x v="5"/>
    <x v="0"/>
    <x v="3"/>
    <x v="0"/>
    <x v="0"/>
    <x v="0"/>
  </r>
  <r>
    <x v="1"/>
    <x v="0"/>
    <x v="1"/>
    <x v="40"/>
    <x v="35"/>
    <x v="7"/>
    <x v="0"/>
    <x v="33"/>
    <x v="23"/>
    <x v="0"/>
    <x v="6"/>
    <x v="0"/>
    <x v="6"/>
    <x v="18"/>
    <x v="1"/>
    <x v="4"/>
    <x v="7"/>
    <x v="25"/>
    <x v="1"/>
    <x v="1"/>
    <x v="0"/>
    <x v="19"/>
    <x v="0"/>
    <x v="0"/>
    <x v="40"/>
    <x v="22"/>
    <x v="0"/>
    <x v="0"/>
    <x v="8"/>
    <x v="0"/>
    <x v="25"/>
    <x v="21"/>
    <x v="21"/>
    <x v="0"/>
    <x v="0"/>
    <x v="4"/>
    <x v="14"/>
    <x v="1"/>
    <x v="15"/>
    <x v="0"/>
    <x v="0"/>
    <x v="4"/>
    <x v="7"/>
    <x v="7"/>
    <x v="4"/>
    <x v="7"/>
    <x v="5"/>
    <x v="6"/>
    <x v="0"/>
    <x v="0"/>
    <x v="0"/>
    <x v="0"/>
  </r>
  <r>
    <x v="0"/>
    <x v="1"/>
    <x v="2"/>
    <x v="41"/>
    <x v="36"/>
    <x v="7"/>
    <x v="4"/>
    <x v="34"/>
    <x v="7"/>
    <x v="0"/>
    <x v="0"/>
    <x v="3"/>
    <x v="4"/>
    <x v="5"/>
    <x v="0"/>
    <x v="0"/>
    <x v="0"/>
    <x v="0"/>
    <x v="5"/>
    <x v="13"/>
    <x v="0"/>
    <x v="6"/>
    <x v="6"/>
    <x v="3"/>
    <x v="41"/>
    <x v="0"/>
    <x v="1"/>
    <x v="0"/>
    <x v="1"/>
    <x v="0"/>
    <x v="22"/>
    <x v="6"/>
    <x v="6"/>
    <x v="0"/>
    <x v="0"/>
    <x v="2"/>
    <x v="7"/>
    <x v="1"/>
    <x v="7"/>
    <x v="0"/>
    <x v="0"/>
    <x v="2"/>
    <x v="7"/>
    <x v="7"/>
    <x v="2"/>
    <x v="7"/>
    <x v="5"/>
    <x v="0"/>
    <x v="1"/>
    <x v="23"/>
    <x v="0"/>
    <x v="0"/>
  </r>
  <r>
    <x v="1"/>
    <x v="2"/>
    <x v="2"/>
    <x v="42"/>
    <x v="37"/>
    <x v="7"/>
    <x v="0"/>
    <x v="35"/>
    <x v="24"/>
    <x v="1"/>
    <x v="7"/>
    <x v="0"/>
    <x v="4"/>
    <x v="9"/>
    <x v="1"/>
    <x v="21"/>
    <x v="8"/>
    <x v="26"/>
    <x v="1"/>
    <x v="1"/>
    <x v="0"/>
    <x v="6"/>
    <x v="0"/>
    <x v="3"/>
    <x v="42"/>
    <x v="0"/>
    <x v="1"/>
    <x v="0"/>
    <x v="1"/>
    <x v="0"/>
    <x v="26"/>
    <x v="22"/>
    <x v="22"/>
    <x v="0"/>
    <x v="0"/>
    <x v="2"/>
    <x v="7"/>
    <x v="1"/>
    <x v="7"/>
    <x v="0"/>
    <x v="0"/>
    <x v="2"/>
    <x v="7"/>
    <x v="7"/>
    <x v="2"/>
    <x v="7"/>
    <x v="5"/>
    <x v="0"/>
    <x v="2"/>
    <x v="24"/>
    <x v="0"/>
    <x v="0"/>
  </r>
  <r>
    <x v="0"/>
    <x v="0"/>
    <x v="1"/>
    <x v="43"/>
    <x v="38"/>
    <x v="7"/>
    <x v="5"/>
    <x v="36"/>
    <x v="7"/>
    <x v="0"/>
    <x v="0"/>
    <x v="13"/>
    <x v="6"/>
    <x v="19"/>
    <x v="2"/>
    <x v="0"/>
    <x v="0"/>
    <x v="0"/>
    <x v="5"/>
    <x v="9"/>
    <x v="0"/>
    <x v="20"/>
    <x v="0"/>
    <x v="1"/>
    <x v="43"/>
    <x v="0"/>
    <x v="0"/>
    <x v="0"/>
    <x v="1"/>
    <x v="0"/>
    <x v="27"/>
    <x v="23"/>
    <x v="23"/>
    <x v="0"/>
    <x v="0"/>
    <x v="3"/>
    <x v="15"/>
    <x v="1"/>
    <x v="16"/>
    <x v="0"/>
    <x v="0"/>
    <x v="3"/>
    <x v="18"/>
    <x v="18"/>
    <x v="3"/>
    <x v="15"/>
    <x v="5"/>
    <x v="0"/>
    <x v="0"/>
    <x v="0"/>
    <x v="0"/>
    <x v="0"/>
  </r>
  <r>
    <x v="1"/>
    <x v="2"/>
    <x v="2"/>
    <x v="44"/>
    <x v="39"/>
    <x v="7"/>
    <x v="0"/>
    <x v="7"/>
    <x v="7"/>
    <x v="1"/>
    <x v="0"/>
    <x v="3"/>
    <x v="4"/>
    <x v="5"/>
    <x v="2"/>
    <x v="22"/>
    <x v="9"/>
    <x v="27"/>
    <x v="1"/>
    <x v="1"/>
    <x v="0"/>
    <x v="6"/>
    <x v="6"/>
    <x v="3"/>
    <x v="44"/>
    <x v="0"/>
    <x v="1"/>
    <x v="0"/>
    <x v="1"/>
    <x v="0"/>
    <x v="27"/>
    <x v="24"/>
    <x v="24"/>
    <x v="0"/>
    <x v="0"/>
    <x v="2"/>
    <x v="7"/>
    <x v="1"/>
    <x v="7"/>
    <x v="0"/>
    <x v="0"/>
    <x v="2"/>
    <x v="7"/>
    <x v="7"/>
    <x v="2"/>
    <x v="7"/>
    <x v="5"/>
    <x v="0"/>
    <x v="3"/>
    <x v="0"/>
    <x v="0"/>
    <x v="0"/>
  </r>
  <r>
    <x v="0"/>
    <x v="0"/>
    <x v="1"/>
    <x v="45"/>
    <x v="40"/>
    <x v="7"/>
    <x v="0"/>
    <x v="37"/>
    <x v="25"/>
    <x v="0"/>
    <x v="0"/>
    <x v="0"/>
    <x v="0"/>
    <x v="0"/>
    <x v="0"/>
    <x v="0"/>
    <x v="0"/>
    <x v="0"/>
    <x v="5"/>
    <x v="13"/>
    <x v="0"/>
    <x v="6"/>
    <x v="0"/>
    <x v="0"/>
    <x v="45"/>
    <x v="23"/>
    <x v="0"/>
    <x v="0"/>
    <x v="8"/>
    <x v="0"/>
    <x v="28"/>
    <x v="25"/>
    <x v="25"/>
    <x v="0"/>
    <x v="0"/>
    <x v="5"/>
    <x v="16"/>
    <x v="1"/>
    <x v="17"/>
    <x v="0"/>
    <x v="0"/>
    <x v="4"/>
    <x v="19"/>
    <x v="7"/>
    <x v="4"/>
    <x v="7"/>
    <x v="5"/>
    <x v="7"/>
    <x v="0"/>
    <x v="0"/>
    <x v="0"/>
    <x v="0"/>
  </r>
  <r>
    <x v="1"/>
    <x v="0"/>
    <x v="1"/>
    <x v="46"/>
    <x v="41"/>
    <x v="7"/>
    <x v="0"/>
    <x v="38"/>
    <x v="26"/>
    <x v="0"/>
    <x v="0"/>
    <x v="4"/>
    <x v="3"/>
    <x v="20"/>
    <x v="1"/>
    <x v="6"/>
    <x v="4"/>
    <x v="28"/>
    <x v="1"/>
    <x v="1"/>
    <x v="0"/>
    <x v="21"/>
    <x v="0"/>
    <x v="0"/>
    <x v="46"/>
    <x v="0"/>
    <x v="0"/>
    <x v="0"/>
    <x v="1"/>
    <x v="0"/>
    <x v="2"/>
    <x v="26"/>
    <x v="26"/>
    <x v="0"/>
    <x v="0"/>
    <x v="6"/>
    <x v="17"/>
    <x v="1"/>
    <x v="18"/>
    <x v="0"/>
    <x v="0"/>
    <x v="4"/>
    <x v="7"/>
    <x v="7"/>
    <x v="4"/>
    <x v="7"/>
    <x v="5"/>
    <x v="8"/>
    <x v="0"/>
    <x v="0"/>
    <x v="0"/>
    <x v="0"/>
  </r>
  <r>
    <x v="1"/>
    <x v="3"/>
    <x v="1"/>
    <x v="47"/>
    <x v="27"/>
    <x v="7"/>
    <x v="1"/>
    <x v="39"/>
    <x v="7"/>
    <x v="1"/>
    <x v="3"/>
    <x v="7"/>
    <x v="4"/>
    <x v="5"/>
    <x v="1"/>
    <x v="8"/>
    <x v="3"/>
    <x v="0"/>
    <x v="1"/>
    <x v="1"/>
    <x v="0"/>
    <x v="22"/>
    <x v="1"/>
    <x v="3"/>
    <x v="47"/>
    <x v="8"/>
    <x v="1"/>
    <x v="0"/>
    <x v="1"/>
    <x v="0"/>
    <x v="29"/>
    <x v="7"/>
    <x v="7"/>
    <x v="0"/>
    <x v="0"/>
    <x v="2"/>
    <x v="7"/>
    <x v="1"/>
    <x v="7"/>
    <x v="0"/>
    <x v="0"/>
    <x v="2"/>
    <x v="7"/>
    <x v="7"/>
    <x v="2"/>
    <x v="7"/>
    <x v="5"/>
    <x v="0"/>
    <x v="0"/>
    <x v="0"/>
    <x v="0"/>
    <x v="0"/>
  </r>
  <r>
    <x v="2"/>
    <x v="0"/>
    <x v="1"/>
    <x v="48"/>
    <x v="42"/>
    <x v="7"/>
    <x v="6"/>
    <x v="40"/>
    <x v="27"/>
    <x v="0"/>
    <x v="0"/>
    <x v="14"/>
    <x v="4"/>
    <x v="5"/>
    <x v="0"/>
    <x v="6"/>
    <x v="4"/>
    <x v="29"/>
    <x v="8"/>
    <x v="14"/>
    <x v="0"/>
    <x v="23"/>
    <x v="0"/>
    <x v="3"/>
    <x v="48"/>
    <x v="24"/>
    <x v="3"/>
    <x v="8"/>
    <x v="10"/>
    <x v="1"/>
    <x v="30"/>
    <x v="7"/>
    <x v="27"/>
    <x v="4"/>
    <x v="4"/>
    <x v="3"/>
    <x v="7"/>
    <x v="1"/>
    <x v="19"/>
    <x v="0"/>
    <x v="2"/>
    <x v="4"/>
    <x v="7"/>
    <x v="7"/>
    <x v="4"/>
    <x v="7"/>
    <x v="5"/>
    <x v="0"/>
    <x v="0"/>
    <x v="0"/>
    <x v="0"/>
    <x v="0"/>
  </r>
  <r>
    <x v="0"/>
    <x v="0"/>
    <x v="1"/>
    <x v="49"/>
    <x v="43"/>
    <x v="7"/>
    <x v="7"/>
    <x v="41"/>
    <x v="28"/>
    <x v="0"/>
    <x v="0"/>
    <x v="14"/>
    <x v="6"/>
    <x v="9"/>
    <x v="0"/>
    <x v="0"/>
    <x v="0"/>
    <x v="0"/>
    <x v="0"/>
    <x v="3"/>
    <x v="0"/>
    <x v="6"/>
    <x v="0"/>
    <x v="0"/>
    <x v="49"/>
    <x v="0"/>
    <x v="0"/>
    <x v="0"/>
    <x v="1"/>
    <x v="7"/>
    <x v="2"/>
    <x v="27"/>
    <x v="28"/>
    <x v="0"/>
    <x v="0"/>
    <x v="7"/>
    <x v="18"/>
    <x v="1"/>
    <x v="20"/>
    <x v="0"/>
    <x v="0"/>
    <x v="4"/>
    <x v="7"/>
    <x v="7"/>
    <x v="4"/>
    <x v="7"/>
    <x v="5"/>
    <x v="9"/>
    <x v="0"/>
    <x v="0"/>
    <x v="0"/>
    <x v="0"/>
  </r>
  <r>
    <x v="1"/>
    <x v="3"/>
    <x v="1"/>
    <x v="50"/>
    <x v="44"/>
    <x v="7"/>
    <x v="0"/>
    <x v="42"/>
    <x v="29"/>
    <x v="1"/>
    <x v="0"/>
    <x v="15"/>
    <x v="4"/>
    <x v="5"/>
    <x v="1"/>
    <x v="8"/>
    <x v="3"/>
    <x v="30"/>
    <x v="1"/>
    <x v="1"/>
    <x v="0"/>
    <x v="6"/>
    <x v="1"/>
    <x v="3"/>
    <x v="50"/>
    <x v="4"/>
    <x v="0"/>
    <x v="0"/>
    <x v="8"/>
    <x v="0"/>
    <x v="31"/>
    <x v="28"/>
    <x v="29"/>
    <x v="0"/>
    <x v="0"/>
    <x v="2"/>
    <x v="7"/>
    <x v="1"/>
    <x v="7"/>
    <x v="0"/>
    <x v="0"/>
    <x v="2"/>
    <x v="7"/>
    <x v="7"/>
    <x v="2"/>
    <x v="7"/>
    <x v="5"/>
    <x v="0"/>
    <x v="0"/>
    <x v="0"/>
    <x v="0"/>
    <x v="0"/>
  </r>
  <r>
    <x v="2"/>
    <x v="3"/>
    <x v="2"/>
    <x v="51"/>
    <x v="45"/>
    <x v="17"/>
    <x v="8"/>
    <x v="7"/>
    <x v="7"/>
    <x v="1"/>
    <x v="3"/>
    <x v="7"/>
    <x v="4"/>
    <x v="5"/>
    <x v="0"/>
    <x v="18"/>
    <x v="10"/>
    <x v="31"/>
    <x v="9"/>
    <x v="15"/>
    <x v="1"/>
    <x v="6"/>
    <x v="5"/>
    <x v="3"/>
    <x v="25"/>
    <x v="25"/>
    <x v="1"/>
    <x v="0"/>
    <x v="5"/>
    <x v="0"/>
    <x v="7"/>
    <x v="7"/>
    <x v="7"/>
    <x v="0"/>
    <x v="0"/>
    <x v="2"/>
    <x v="7"/>
    <x v="1"/>
    <x v="7"/>
    <x v="0"/>
    <x v="0"/>
    <x v="2"/>
    <x v="7"/>
    <x v="7"/>
    <x v="2"/>
    <x v="7"/>
    <x v="5"/>
    <x v="0"/>
    <x v="0"/>
    <x v="0"/>
    <x v="1"/>
    <x v="0"/>
  </r>
  <r>
    <x v="1"/>
    <x v="0"/>
    <x v="1"/>
    <x v="52"/>
    <x v="46"/>
    <x v="7"/>
    <x v="0"/>
    <x v="7"/>
    <x v="30"/>
    <x v="1"/>
    <x v="0"/>
    <x v="16"/>
    <x v="4"/>
    <x v="5"/>
    <x v="1"/>
    <x v="1"/>
    <x v="1"/>
    <x v="32"/>
    <x v="1"/>
    <x v="1"/>
    <x v="0"/>
    <x v="6"/>
    <x v="0"/>
    <x v="0"/>
    <x v="51"/>
    <x v="26"/>
    <x v="0"/>
    <x v="0"/>
    <x v="8"/>
    <x v="0"/>
    <x v="27"/>
    <x v="26"/>
    <x v="26"/>
    <x v="0"/>
    <x v="0"/>
    <x v="7"/>
    <x v="17"/>
    <x v="1"/>
    <x v="18"/>
    <x v="0"/>
    <x v="0"/>
    <x v="4"/>
    <x v="7"/>
    <x v="7"/>
    <x v="4"/>
    <x v="7"/>
    <x v="5"/>
    <x v="8"/>
    <x v="0"/>
    <x v="0"/>
    <x v="0"/>
    <x v="0"/>
  </r>
  <r>
    <x v="3"/>
    <x v="1"/>
    <x v="2"/>
    <x v="53"/>
    <x v="30"/>
    <x v="7"/>
    <x v="3"/>
    <x v="7"/>
    <x v="7"/>
    <x v="1"/>
    <x v="3"/>
    <x v="7"/>
    <x v="4"/>
    <x v="5"/>
    <x v="2"/>
    <x v="7"/>
    <x v="11"/>
    <x v="33"/>
    <x v="1"/>
    <x v="1"/>
    <x v="0"/>
    <x v="6"/>
    <x v="0"/>
    <x v="3"/>
    <x v="52"/>
    <x v="3"/>
    <x v="0"/>
    <x v="2"/>
    <x v="2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0"/>
    <x v="1"/>
    <x v="21"/>
    <x v="1"/>
    <x v="0"/>
  </r>
  <r>
    <x v="1"/>
    <x v="0"/>
    <x v="1"/>
    <x v="54"/>
    <x v="47"/>
    <x v="7"/>
    <x v="0"/>
    <x v="7"/>
    <x v="31"/>
    <x v="1"/>
    <x v="3"/>
    <x v="3"/>
    <x v="4"/>
    <x v="5"/>
    <x v="1"/>
    <x v="22"/>
    <x v="12"/>
    <x v="34"/>
    <x v="1"/>
    <x v="1"/>
    <x v="0"/>
    <x v="6"/>
    <x v="7"/>
    <x v="1"/>
    <x v="53"/>
    <x v="4"/>
    <x v="0"/>
    <x v="0"/>
    <x v="8"/>
    <x v="0"/>
    <x v="32"/>
    <x v="29"/>
    <x v="30"/>
    <x v="3"/>
    <x v="5"/>
    <x v="2"/>
    <x v="7"/>
    <x v="1"/>
    <x v="7"/>
    <x v="0"/>
    <x v="0"/>
    <x v="2"/>
    <x v="7"/>
    <x v="7"/>
    <x v="2"/>
    <x v="7"/>
    <x v="5"/>
    <x v="0"/>
    <x v="0"/>
    <x v="0"/>
    <x v="0"/>
    <x v="1"/>
  </r>
  <r>
    <x v="2"/>
    <x v="3"/>
    <x v="1"/>
    <x v="55"/>
    <x v="48"/>
    <x v="7"/>
    <x v="3"/>
    <x v="7"/>
    <x v="7"/>
    <x v="1"/>
    <x v="3"/>
    <x v="7"/>
    <x v="4"/>
    <x v="5"/>
    <x v="0"/>
    <x v="23"/>
    <x v="13"/>
    <x v="35"/>
    <x v="10"/>
    <x v="16"/>
    <x v="0"/>
    <x v="6"/>
    <x v="0"/>
    <x v="3"/>
    <x v="54"/>
    <x v="27"/>
    <x v="1"/>
    <x v="9"/>
    <x v="11"/>
    <x v="8"/>
    <x v="7"/>
    <x v="7"/>
    <x v="7"/>
    <x v="0"/>
    <x v="0"/>
    <x v="2"/>
    <x v="7"/>
    <x v="1"/>
    <x v="7"/>
    <x v="0"/>
    <x v="0"/>
    <x v="2"/>
    <x v="7"/>
    <x v="7"/>
    <x v="2"/>
    <x v="7"/>
    <x v="5"/>
    <x v="0"/>
    <x v="0"/>
    <x v="0"/>
    <x v="1"/>
    <x v="0"/>
  </r>
  <r>
    <x v="1"/>
    <x v="1"/>
    <x v="1"/>
    <x v="56"/>
    <x v="27"/>
    <x v="7"/>
    <x v="3"/>
    <x v="7"/>
    <x v="7"/>
    <x v="1"/>
    <x v="3"/>
    <x v="7"/>
    <x v="4"/>
    <x v="5"/>
    <x v="1"/>
    <x v="24"/>
    <x v="14"/>
    <x v="36"/>
    <x v="1"/>
    <x v="1"/>
    <x v="0"/>
    <x v="6"/>
    <x v="8"/>
    <x v="3"/>
    <x v="55"/>
    <x v="4"/>
    <x v="0"/>
    <x v="0"/>
    <x v="8"/>
    <x v="0"/>
    <x v="33"/>
    <x v="7"/>
    <x v="7"/>
    <x v="0"/>
    <x v="0"/>
    <x v="2"/>
    <x v="7"/>
    <x v="1"/>
    <x v="7"/>
    <x v="0"/>
    <x v="0"/>
    <x v="2"/>
    <x v="7"/>
    <x v="7"/>
    <x v="2"/>
    <x v="7"/>
    <x v="5"/>
    <x v="0"/>
    <x v="4"/>
    <x v="25"/>
    <x v="0"/>
    <x v="2"/>
  </r>
  <r>
    <x v="0"/>
    <x v="3"/>
    <x v="0"/>
    <x v="56"/>
    <x v="15"/>
    <x v="7"/>
    <x v="0"/>
    <x v="15"/>
    <x v="32"/>
    <x v="1"/>
    <x v="0"/>
    <x v="10"/>
    <x v="0"/>
    <x v="10"/>
    <x v="0"/>
    <x v="0"/>
    <x v="0"/>
    <x v="0"/>
    <x v="5"/>
    <x v="9"/>
    <x v="0"/>
    <x v="24"/>
    <x v="5"/>
    <x v="3"/>
    <x v="56"/>
    <x v="9"/>
    <x v="2"/>
    <x v="4"/>
    <x v="4"/>
    <x v="9"/>
    <x v="34"/>
    <x v="7"/>
    <x v="7"/>
    <x v="0"/>
    <x v="0"/>
    <x v="2"/>
    <x v="7"/>
    <x v="1"/>
    <x v="7"/>
    <x v="0"/>
    <x v="0"/>
    <x v="2"/>
    <x v="7"/>
    <x v="7"/>
    <x v="2"/>
    <x v="7"/>
    <x v="5"/>
    <x v="0"/>
    <x v="0"/>
    <x v="0"/>
    <x v="0"/>
    <x v="3"/>
  </r>
  <r>
    <x v="1"/>
    <x v="3"/>
    <x v="1"/>
    <x v="57"/>
    <x v="44"/>
    <x v="7"/>
    <x v="0"/>
    <x v="42"/>
    <x v="29"/>
    <x v="1"/>
    <x v="0"/>
    <x v="15"/>
    <x v="4"/>
    <x v="5"/>
    <x v="1"/>
    <x v="8"/>
    <x v="3"/>
    <x v="30"/>
    <x v="1"/>
    <x v="1"/>
    <x v="0"/>
    <x v="6"/>
    <x v="1"/>
    <x v="3"/>
    <x v="57"/>
    <x v="4"/>
    <x v="0"/>
    <x v="0"/>
    <x v="8"/>
    <x v="0"/>
    <x v="35"/>
    <x v="7"/>
    <x v="7"/>
    <x v="0"/>
    <x v="0"/>
    <x v="2"/>
    <x v="7"/>
    <x v="1"/>
    <x v="7"/>
    <x v="0"/>
    <x v="0"/>
    <x v="2"/>
    <x v="7"/>
    <x v="7"/>
    <x v="2"/>
    <x v="7"/>
    <x v="5"/>
    <x v="0"/>
    <x v="0"/>
    <x v="0"/>
    <x v="0"/>
    <x v="0"/>
  </r>
  <r>
    <x v="1"/>
    <x v="1"/>
    <x v="1"/>
    <x v="57"/>
    <x v="49"/>
    <x v="7"/>
    <x v="3"/>
    <x v="7"/>
    <x v="7"/>
    <x v="1"/>
    <x v="3"/>
    <x v="7"/>
    <x v="4"/>
    <x v="5"/>
    <x v="1"/>
    <x v="7"/>
    <x v="11"/>
    <x v="0"/>
    <x v="1"/>
    <x v="1"/>
    <x v="0"/>
    <x v="25"/>
    <x v="6"/>
    <x v="3"/>
    <x v="58"/>
    <x v="28"/>
    <x v="0"/>
    <x v="0"/>
    <x v="8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0"/>
    <x v="2"/>
    <x v="26"/>
    <x v="1"/>
    <x v="0"/>
  </r>
  <r>
    <x v="2"/>
    <x v="2"/>
    <x v="1"/>
    <x v="58"/>
    <x v="50"/>
    <x v="7"/>
    <x v="9"/>
    <x v="43"/>
    <x v="7"/>
    <x v="1"/>
    <x v="0"/>
    <x v="2"/>
    <x v="4"/>
    <x v="5"/>
    <x v="0"/>
    <x v="0"/>
    <x v="0"/>
    <x v="0"/>
    <x v="2"/>
    <x v="17"/>
    <x v="0"/>
    <x v="6"/>
    <x v="0"/>
    <x v="3"/>
    <x v="59"/>
    <x v="29"/>
    <x v="0"/>
    <x v="0"/>
    <x v="8"/>
    <x v="10"/>
    <x v="36"/>
    <x v="30"/>
    <x v="31"/>
    <x v="0"/>
    <x v="0"/>
    <x v="2"/>
    <x v="7"/>
    <x v="1"/>
    <x v="7"/>
    <x v="0"/>
    <x v="0"/>
    <x v="2"/>
    <x v="7"/>
    <x v="7"/>
    <x v="2"/>
    <x v="7"/>
    <x v="5"/>
    <x v="0"/>
    <x v="3"/>
    <x v="27"/>
    <x v="0"/>
    <x v="4"/>
  </r>
  <r>
    <x v="0"/>
    <x v="0"/>
    <x v="0"/>
    <x v="59"/>
    <x v="51"/>
    <x v="7"/>
    <x v="0"/>
    <x v="16"/>
    <x v="12"/>
    <x v="0"/>
    <x v="0"/>
    <x v="5"/>
    <x v="2"/>
    <x v="11"/>
    <x v="0"/>
    <x v="0"/>
    <x v="0"/>
    <x v="0"/>
    <x v="5"/>
    <x v="9"/>
    <x v="0"/>
    <x v="13"/>
    <x v="9"/>
    <x v="0"/>
    <x v="60"/>
    <x v="30"/>
    <x v="0"/>
    <x v="0"/>
    <x v="8"/>
    <x v="0"/>
    <x v="37"/>
    <x v="31"/>
    <x v="32"/>
    <x v="0"/>
    <x v="0"/>
    <x v="8"/>
    <x v="19"/>
    <x v="1"/>
    <x v="21"/>
    <x v="0"/>
    <x v="0"/>
    <x v="4"/>
    <x v="7"/>
    <x v="7"/>
    <x v="4"/>
    <x v="7"/>
    <x v="5"/>
    <x v="10"/>
    <x v="0"/>
    <x v="0"/>
    <x v="0"/>
    <x v="5"/>
  </r>
  <r>
    <x v="1"/>
    <x v="3"/>
    <x v="1"/>
    <x v="59"/>
    <x v="52"/>
    <x v="7"/>
    <x v="0"/>
    <x v="44"/>
    <x v="33"/>
    <x v="0"/>
    <x v="0"/>
    <x v="4"/>
    <x v="3"/>
    <x v="21"/>
    <x v="1"/>
    <x v="25"/>
    <x v="15"/>
    <x v="37"/>
    <x v="1"/>
    <x v="1"/>
    <x v="0"/>
    <x v="26"/>
    <x v="0"/>
    <x v="3"/>
    <x v="61"/>
    <x v="31"/>
    <x v="0"/>
    <x v="0"/>
    <x v="8"/>
    <x v="0"/>
    <x v="38"/>
    <x v="32"/>
    <x v="33"/>
    <x v="0"/>
    <x v="0"/>
    <x v="2"/>
    <x v="7"/>
    <x v="1"/>
    <x v="7"/>
    <x v="0"/>
    <x v="0"/>
    <x v="2"/>
    <x v="7"/>
    <x v="7"/>
    <x v="2"/>
    <x v="7"/>
    <x v="5"/>
    <x v="0"/>
    <x v="0"/>
    <x v="0"/>
    <x v="0"/>
    <x v="5"/>
  </r>
  <r>
    <x v="1"/>
    <x v="3"/>
    <x v="1"/>
    <x v="60"/>
    <x v="53"/>
    <x v="7"/>
    <x v="0"/>
    <x v="45"/>
    <x v="7"/>
    <x v="1"/>
    <x v="0"/>
    <x v="2"/>
    <x v="4"/>
    <x v="5"/>
    <x v="1"/>
    <x v="5"/>
    <x v="16"/>
    <x v="38"/>
    <x v="1"/>
    <x v="1"/>
    <x v="0"/>
    <x v="27"/>
    <x v="2"/>
    <x v="3"/>
    <x v="62"/>
    <x v="32"/>
    <x v="1"/>
    <x v="0"/>
    <x v="5"/>
    <x v="0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0"/>
    <x v="6"/>
  </r>
  <r>
    <x v="1"/>
    <x v="3"/>
    <x v="1"/>
    <x v="61"/>
    <x v="23"/>
    <x v="7"/>
    <x v="3"/>
    <x v="7"/>
    <x v="7"/>
    <x v="1"/>
    <x v="3"/>
    <x v="7"/>
    <x v="4"/>
    <x v="5"/>
    <x v="1"/>
    <x v="26"/>
    <x v="17"/>
    <x v="39"/>
    <x v="1"/>
    <x v="1"/>
    <x v="0"/>
    <x v="6"/>
    <x v="5"/>
    <x v="3"/>
    <x v="63"/>
    <x v="33"/>
    <x v="2"/>
    <x v="4"/>
    <x v="4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0"/>
    <x v="0"/>
    <x v="0"/>
    <x v="1"/>
    <x v="0"/>
  </r>
  <r>
    <x v="4"/>
    <x v="0"/>
    <x v="3"/>
    <x v="62"/>
    <x v="2"/>
    <x v="2"/>
    <x v="0"/>
    <x v="2"/>
    <x v="2"/>
    <x v="0"/>
    <x v="0"/>
    <x v="0"/>
    <x v="2"/>
    <x v="15"/>
    <x v="1"/>
    <x v="2"/>
    <x v="0"/>
    <x v="2"/>
    <x v="1"/>
    <x v="1"/>
    <x v="0"/>
    <x v="2"/>
    <x v="0"/>
    <x v="0"/>
    <x v="64"/>
    <x v="0"/>
    <x v="0"/>
    <x v="0"/>
    <x v="1"/>
    <x v="0"/>
    <x v="2"/>
    <x v="2"/>
    <x v="2"/>
    <x v="0"/>
    <x v="0"/>
    <x v="9"/>
    <x v="2"/>
    <x v="0"/>
    <x v="2"/>
    <x v="0"/>
    <x v="0"/>
    <x v="4"/>
    <x v="7"/>
    <x v="7"/>
    <x v="4"/>
    <x v="7"/>
    <x v="5"/>
    <x v="11"/>
    <x v="0"/>
    <x v="0"/>
    <x v="0"/>
    <x v="0"/>
  </r>
  <r>
    <x v="2"/>
    <x v="3"/>
    <x v="1"/>
    <x v="63"/>
    <x v="54"/>
    <x v="7"/>
    <x v="6"/>
    <x v="46"/>
    <x v="34"/>
    <x v="0"/>
    <x v="0"/>
    <x v="17"/>
    <x v="4"/>
    <x v="5"/>
    <x v="0"/>
    <x v="27"/>
    <x v="18"/>
    <x v="40"/>
    <x v="8"/>
    <x v="14"/>
    <x v="0"/>
    <x v="28"/>
    <x v="1"/>
    <x v="3"/>
    <x v="65"/>
    <x v="34"/>
    <x v="1"/>
    <x v="8"/>
    <x v="10"/>
    <x v="0"/>
    <x v="39"/>
    <x v="7"/>
    <x v="34"/>
    <x v="3"/>
    <x v="6"/>
    <x v="2"/>
    <x v="7"/>
    <x v="1"/>
    <x v="7"/>
    <x v="0"/>
    <x v="0"/>
    <x v="2"/>
    <x v="7"/>
    <x v="7"/>
    <x v="2"/>
    <x v="7"/>
    <x v="5"/>
    <x v="0"/>
    <x v="0"/>
    <x v="0"/>
    <x v="0"/>
    <x v="7"/>
  </r>
  <r>
    <x v="1"/>
    <x v="2"/>
    <x v="1"/>
    <x v="64"/>
    <x v="55"/>
    <x v="18"/>
    <x v="0"/>
    <x v="47"/>
    <x v="35"/>
    <x v="1"/>
    <x v="0"/>
    <x v="5"/>
    <x v="3"/>
    <x v="22"/>
    <x v="2"/>
    <x v="0"/>
    <x v="0"/>
    <x v="0"/>
    <x v="1"/>
    <x v="1"/>
    <x v="0"/>
    <x v="29"/>
    <x v="10"/>
    <x v="3"/>
    <x v="66"/>
    <x v="3"/>
    <x v="0"/>
    <x v="2"/>
    <x v="2"/>
    <x v="3"/>
    <x v="7"/>
    <x v="33"/>
    <x v="35"/>
    <x v="0"/>
    <x v="0"/>
    <x v="2"/>
    <x v="7"/>
    <x v="1"/>
    <x v="7"/>
    <x v="0"/>
    <x v="0"/>
    <x v="2"/>
    <x v="7"/>
    <x v="7"/>
    <x v="2"/>
    <x v="7"/>
    <x v="5"/>
    <x v="0"/>
    <x v="1"/>
    <x v="28"/>
    <x v="0"/>
    <x v="8"/>
  </r>
  <r>
    <x v="1"/>
    <x v="3"/>
    <x v="1"/>
    <x v="65"/>
    <x v="56"/>
    <x v="7"/>
    <x v="3"/>
    <x v="7"/>
    <x v="7"/>
    <x v="1"/>
    <x v="3"/>
    <x v="7"/>
    <x v="4"/>
    <x v="5"/>
    <x v="1"/>
    <x v="23"/>
    <x v="13"/>
    <x v="41"/>
    <x v="1"/>
    <x v="1"/>
    <x v="0"/>
    <x v="6"/>
    <x v="0"/>
    <x v="3"/>
    <x v="67"/>
    <x v="35"/>
    <x v="0"/>
    <x v="10"/>
    <x v="12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0"/>
    <x v="0"/>
    <x v="0"/>
    <x v="1"/>
    <x v="0"/>
  </r>
  <r>
    <x v="1"/>
    <x v="3"/>
    <x v="1"/>
    <x v="66"/>
    <x v="57"/>
    <x v="7"/>
    <x v="0"/>
    <x v="48"/>
    <x v="36"/>
    <x v="1"/>
    <x v="0"/>
    <x v="18"/>
    <x v="6"/>
    <x v="23"/>
    <x v="1"/>
    <x v="6"/>
    <x v="4"/>
    <x v="42"/>
    <x v="1"/>
    <x v="1"/>
    <x v="0"/>
    <x v="30"/>
    <x v="0"/>
    <x v="3"/>
    <x v="68"/>
    <x v="36"/>
    <x v="0"/>
    <x v="2"/>
    <x v="2"/>
    <x v="3"/>
    <x v="40"/>
    <x v="34"/>
    <x v="36"/>
    <x v="0"/>
    <x v="0"/>
    <x v="2"/>
    <x v="7"/>
    <x v="1"/>
    <x v="7"/>
    <x v="0"/>
    <x v="0"/>
    <x v="2"/>
    <x v="7"/>
    <x v="7"/>
    <x v="2"/>
    <x v="7"/>
    <x v="5"/>
    <x v="0"/>
    <x v="0"/>
    <x v="0"/>
    <x v="0"/>
    <x v="9"/>
  </r>
  <r>
    <x v="2"/>
    <x v="3"/>
    <x v="1"/>
    <x v="67"/>
    <x v="58"/>
    <x v="19"/>
    <x v="3"/>
    <x v="49"/>
    <x v="7"/>
    <x v="1"/>
    <x v="3"/>
    <x v="7"/>
    <x v="4"/>
    <x v="5"/>
    <x v="3"/>
    <x v="26"/>
    <x v="19"/>
    <x v="43"/>
    <x v="10"/>
    <x v="18"/>
    <x v="0"/>
    <x v="6"/>
    <x v="5"/>
    <x v="3"/>
    <x v="69"/>
    <x v="37"/>
    <x v="4"/>
    <x v="11"/>
    <x v="13"/>
    <x v="11"/>
    <x v="7"/>
    <x v="7"/>
    <x v="7"/>
    <x v="0"/>
    <x v="0"/>
    <x v="2"/>
    <x v="7"/>
    <x v="1"/>
    <x v="7"/>
    <x v="0"/>
    <x v="0"/>
    <x v="2"/>
    <x v="7"/>
    <x v="7"/>
    <x v="2"/>
    <x v="7"/>
    <x v="5"/>
    <x v="0"/>
    <x v="0"/>
    <x v="0"/>
    <x v="1"/>
    <x v="0"/>
  </r>
  <r>
    <x v="2"/>
    <x v="3"/>
    <x v="1"/>
    <x v="68"/>
    <x v="59"/>
    <x v="20"/>
    <x v="5"/>
    <x v="50"/>
    <x v="37"/>
    <x v="1"/>
    <x v="0"/>
    <x v="0"/>
    <x v="4"/>
    <x v="5"/>
    <x v="2"/>
    <x v="28"/>
    <x v="20"/>
    <x v="0"/>
    <x v="1"/>
    <x v="1"/>
    <x v="0"/>
    <x v="6"/>
    <x v="5"/>
    <x v="3"/>
    <x v="7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29"/>
    <x v="1"/>
    <x v="10"/>
  </r>
  <r>
    <x v="1"/>
    <x v="0"/>
    <x v="1"/>
    <x v="69"/>
    <x v="1"/>
    <x v="21"/>
    <x v="1"/>
    <x v="51"/>
    <x v="7"/>
    <x v="0"/>
    <x v="0"/>
    <x v="3"/>
    <x v="4"/>
    <x v="5"/>
    <x v="1"/>
    <x v="1"/>
    <x v="1"/>
    <x v="44"/>
    <x v="1"/>
    <x v="1"/>
    <x v="0"/>
    <x v="31"/>
    <x v="2"/>
    <x v="3"/>
    <x v="71"/>
    <x v="38"/>
    <x v="0"/>
    <x v="0"/>
    <x v="1"/>
    <x v="12"/>
    <x v="41"/>
    <x v="35"/>
    <x v="37"/>
    <x v="3"/>
    <x v="7"/>
    <x v="10"/>
    <x v="20"/>
    <x v="7"/>
    <x v="22"/>
    <x v="0"/>
    <x v="0"/>
    <x v="4"/>
    <x v="20"/>
    <x v="19"/>
    <x v="4"/>
    <x v="7"/>
    <x v="5"/>
    <x v="12"/>
    <x v="0"/>
    <x v="0"/>
    <x v="0"/>
    <x v="3"/>
  </r>
  <r>
    <x v="2"/>
    <x v="1"/>
    <x v="1"/>
    <x v="69"/>
    <x v="60"/>
    <x v="22"/>
    <x v="4"/>
    <x v="7"/>
    <x v="38"/>
    <x v="0"/>
    <x v="0"/>
    <x v="3"/>
    <x v="4"/>
    <x v="5"/>
    <x v="0"/>
    <x v="29"/>
    <x v="21"/>
    <x v="45"/>
    <x v="10"/>
    <x v="19"/>
    <x v="0"/>
    <x v="32"/>
    <x v="2"/>
    <x v="3"/>
    <x v="71"/>
    <x v="39"/>
    <x v="4"/>
    <x v="12"/>
    <x v="14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1"/>
    <x v="30"/>
    <x v="1"/>
    <x v="11"/>
  </r>
  <r>
    <x v="1"/>
    <x v="3"/>
    <x v="1"/>
    <x v="70"/>
    <x v="61"/>
    <x v="23"/>
    <x v="1"/>
    <x v="52"/>
    <x v="7"/>
    <x v="0"/>
    <x v="8"/>
    <x v="0"/>
    <x v="1"/>
    <x v="24"/>
    <x v="2"/>
    <x v="0"/>
    <x v="0"/>
    <x v="0"/>
    <x v="1"/>
    <x v="1"/>
    <x v="0"/>
    <x v="33"/>
    <x v="3"/>
    <x v="3"/>
    <x v="72"/>
    <x v="0"/>
    <x v="5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0"/>
    <x v="0"/>
  </r>
  <r>
    <x v="2"/>
    <x v="1"/>
    <x v="1"/>
    <x v="70"/>
    <x v="62"/>
    <x v="24"/>
    <x v="10"/>
    <x v="53"/>
    <x v="7"/>
    <x v="0"/>
    <x v="0"/>
    <x v="14"/>
    <x v="4"/>
    <x v="5"/>
    <x v="0"/>
    <x v="0"/>
    <x v="0"/>
    <x v="0"/>
    <x v="3"/>
    <x v="20"/>
    <x v="0"/>
    <x v="6"/>
    <x v="5"/>
    <x v="3"/>
    <x v="73"/>
    <x v="40"/>
    <x v="2"/>
    <x v="4"/>
    <x v="4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1"/>
    <x v="31"/>
    <x v="0"/>
    <x v="0"/>
  </r>
  <r>
    <x v="2"/>
    <x v="3"/>
    <x v="1"/>
    <x v="70"/>
    <x v="63"/>
    <x v="7"/>
    <x v="5"/>
    <x v="7"/>
    <x v="7"/>
    <x v="0"/>
    <x v="0"/>
    <x v="9"/>
    <x v="4"/>
    <x v="5"/>
    <x v="0"/>
    <x v="2"/>
    <x v="2"/>
    <x v="46"/>
    <x v="11"/>
    <x v="21"/>
    <x v="2"/>
    <x v="34"/>
    <x v="4"/>
    <x v="3"/>
    <x v="74"/>
    <x v="41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0"/>
    <x v="0"/>
  </r>
  <r>
    <x v="1"/>
    <x v="3"/>
    <x v="1"/>
    <x v="71"/>
    <x v="64"/>
    <x v="7"/>
    <x v="3"/>
    <x v="54"/>
    <x v="7"/>
    <x v="0"/>
    <x v="0"/>
    <x v="2"/>
    <x v="2"/>
    <x v="25"/>
    <x v="1"/>
    <x v="6"/>
    <x v="4"/>
    <x v="47"/>
    <x v="1"/>
    <x v="1"/>
    <x v="0"/>
    <x v="6"/>
    <x v="5"/>
    <x v="3"/>
    <x v="75"/>
    <x v="42"/>
    <x v="2"/>
    <x v="4"/>
    <x v="4"/>
    <x v="13"/>
    <x v="42"/>
    <x v="7"/>
    <x v="15"/>
    <x v="0"/>
    <x v="0"/>
    <x v="2"/>
    <x v="7"/>
    <x v="1"/>
    <x v="7"/>
    <x v="0"/>
    <x v="0"/>
    <x v="2"/>
    <x v="7"/>
    <x v="7"/>
    <x v="2"/>
    <x v="7"/>
    <x v="5"/>
    <x v="4"/>
    <x v="0"/>
    <x v="0"/>
    <x v="0"/>
    <x v="0"/>
  </r>
  <r>
    <x v="1"/>
    <x v="3"/>
    <x v="1"/>
    <x v="71"/>
    <x v="64"/>
    <x v="7"/>
    <x v="3"/>
    <x v="54"/>
    <x v="7"/>
    <x v="0"/>
    <x v="0"/>
    <x v="2"/>
    <x v="2"/>
    <x v="25"/>
    <x v="1"/>
    <x v="6"/>
    <x v="4"/>
    <x v="48"/>
    <x v="1"/>
    <x v="1"/>
    <x v="0"/>
    <x v="6"/>
    <x v="5"/>
    <x v="3"/>
    <x v="76"/>
    <x v="42"/>
    <x v="2"/>
    <x v="4"/>
    <x v="4"/>
    <x v="13"/>
    <x v="42"/>
    <x v="7"/>
    <x v="38"/>
    <x v="0"/>
    <x v="0"/>
    <x v="2"/>
    <x v="7"/>
    <x v="1"/>
    <x v="7"/>
    <x v="0"/>
    <x v="0"/>
    <x v="2"/>
    <x v="7"/>
    <x v="7"/>
    <x v="2"/>
    <x v="7"/>
    <x v="5"/>
    <x v="4"/>
    <x v="0"/>
    <x v="0"/>
    <x v="0"/>
    <x v="0"/>
  </r>
  <r>
    <x v="1"/>
    <x v="0"/>
    <x v="1"/>
    <x v="72"/>
    <x v="65"/>
    <x v="25"/>
    <x v="1"/>
    <x v="55"/>
    <x v="39"/>
    <x v="0"/>
    <x v="0"/>
    <x v="15"/>
    <x v="0"/>
    <x v="26"/>
    <x v="2"/>
    <x v="30"/>
    <x v="0"/>
    <x v="0"/>
    <x v="1"/>
    <x v="1"/>
    <x v="0"/>
    <x v="35"/>
    <x v="9"/>
    <x v="3"/>
    <x v="77"/>
    <x v="43"/>
    <x v="0"/>
    <x v="0"/>
    <x v="8"/>
    <x v="10"/>
    <x v="43"/>
    <x v="36"/>
    <x v="39"/>
    <x v="0"/>
    <x v="0"/>
    <x v="2"/>
    <x v="21"/>
    <x v="1"/>
    <x v="23"/>
    <x v="0"/>
    <x v="0"/>
    <x v="2"/>
    <x v="7"/>
    <x v="7"/>
    <x v="2"/>
    <x v="7"/>
    <x v="5"/>
    <x v="4"/>
    <x v="0"/>
    <x v="0"/>
    <x v="0"/>
    <x v="0"/>
  </r>
  <r>
    <x v="2"/>
    <x v="1"/>
    <x v="1"/>
    <x v="73"/>
    <x v="66"/>
    <x v="7"/>
    <x v="5"/>
    <x v="7"/>
    <x v="7"/>
    <x v="1"/>
    <x v="9"/>
    <x v="2"/>
    <x v="7"/>
    <x v="27"/>
    <x v="0"/>
    <x v="31"/>
    <x v="22"/>
    <x v="0"/>
    <x v="10"/>
    <x v="22"/>
    <x v="0"/>
    <x v="6"/>
    <x v="0"/>
    <x v="3"/>
    <x v="78"/>
    <x v="44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1"/>
    <x v="32"/>
    <x v="1"/>
    <x v="0"/>
  </r>
  <r>
    <x v="1"/>
    <x v="3"/>
    <x v="1"/>
    <x v="74"/>
    <x v="67"/>
    <x v="7"/>
    <x v="3"/>
    <x v="7"/>
    <x v="7"/>
    <x v="1"/>
    <x v="3"/>
    <x v="7"/>
    <x v="4"/>
    <x v="5"/>
    <x v="1"/>
    <x v="6"/>
    <x v="4"/>
    <x v="49"/>
    <x v="1"/>
    <x v="1"/>
    <x v="0"/>
    <x v="6"/>
    <x v="5"/>
    <x v="3"/>
    <x v="79"/>
    <x v="45"/>
    <x v="2"/>
    <x v="4"/>
    <x v="4"/>
    <x v="13"/>
    <x v="44"/>
    <x v="37"/>
    <x v="40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  <r>
    <x v="5"/>
    <x v="4"/>
    <x v="2"/>
    <x v="75"/>
    <x v="68"/>
    <x v="7"/>
    <x v="3"/>
    <x v="7"/>
    <x v="7"/>
    <x v="1"/>
    <x v="3"/>
    <x v="7"/>
    <x v="4"/>
    <x v="5"/>
    <x v="4"/>
    <x v="32"/>
    <x v="0"/>
    <x v="0"/>
    <x v="1"/>
    <x v="1"/>
    <x v="0"/>
    <x v="6"/>
    <x v="10"/>
    <x v="3"/>
    <x v="80"/>
    <x v="8"/>
    <x v="1"/>
    <x v="5"/>
    <x v="5"/>
    <x v="1"/>
    <x v="7"/>
    <x v="7"/>
    <x v="7"/>
    <x v="0"/>
    <x v="0"/>
    <x v="2"/>
    <x v="7"/>
    <x v="1"/>
    <x v="7"/>
    <x v="0"/>
    <x v="0"/>
    <x v="2"/>
    <x v="7"/>
    <x v="7"/>
    <x v="2"/>
    <x v="7"/>
    <x v="5"/>
    <x v="4"/>
    <x v="0"/>
    <x v="0"/>
    <x v="2"/>
    <x v="0"/>
  </r>
</pivotCacheRecords>
</file>

<file path=xl/pivotTables/_rels/pivotTable3.xml.rels><?xml version="1.0" encoding="UTF-8" standalone="yes"?>
<Relationships
   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
<Relationships
   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
<Relationships
   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name="pivotTable3" cacheId="3" outline="1" outlineData="1" dataCaption="值" applyNumberFormats="0" applyBorderFormats="0" applyFontFormats="0" applyPatternFormats="0" applyAlignmentFormats="0" applyWidthHeightFormats="1" useAutoFormatting="1" indent="0" multipleFieldFilters="0" updatedVersion="8" minRefreshableVersion="3" createdVersion="8">
  <location ref="N4:T10" firstHeaderRow="0" firstDataRow="1" firstDataCol="1"/>
  <pivotFields count="64">
    <pivotField dataField="1"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axis="axisRow" showAll="0" multipleItemSelectionAllowed="1">
      <items count="6">
        <item x="2"/>
        <item x="1"/>
        <item x="3"/>
        <item x="0"/>
        <item x="4"/>
        <item t="default"/>
      </items>
    </pivotField>
    <pivotField showAll="0" multipleItemSelectionAllowed="1">
      <items count="5">
        <item x="0"/>
        <item x="1"/>
        <item x="2"/>
        <item x="3"/>
        <item t="default"/>
      </items>
    </pivotField>
    <pivotField showAll="0" multipleItemSelectionAllowed="1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t="default"/>
      </items>
    </pivotField>
    <pivotField showAll="0" multipleItemSelectionAllowed="1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showAll="0" multipleItemSelectionAllowed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 multipleItemSelectionAllowed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 multipleItemSelectionAllowed="1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showAll="0" multipleItemSelectionAllowed="1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showAll="0" multipleItemSelectionAllowed="1">
      <items count="3">
        <item x="0"/>
        <item x="1"/>
        <item t="default"/>
      </items>
    </pivotField>
    <pivotField showAll="0" multipleItemSelectionAllowed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 multipleItemSelectionAllowed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 multipleItemSelectionAllowed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 multipleItemSelectionAllowed="1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showAll="0" multipleItemSelectionAllowed="1">
      <items count="6">
        <item x="0"/>
        <item x="1"/>
        <item x="2"/>
        <item x="3"/>
        <item x="4"/>
        <item t="default"/>
      </items>
    </pivotField>
    <pivotField showAll="0" multipleItemSelectionAllowed="1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showAll="0" multipleItemSelectionAllowed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 multipleItemSelectionAllowed="1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showAll="0" multipleItemSelectionAllowed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 multipleItemSelectionAllowed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 multipleItemSelectionAllowed="1">
      <items count="4">
        <item x="0"/>
        <item x="1"/>
        <item x="2"/>
        <item t="default"/>
      </items>
    </pivotField>
    <pivotField showAll="0" multipleItemSelectionAllowed="1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showAll="0" multipleItemSelectionAllowed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 multipleItemSelectionAllowed="1">
      <items count="5">
        <item x="0"/>
        <item x="1"/>
        <item x="2"/>
        <item x="3"/>
        <item t="default"/>
      </items>
    </pivotField>
    <pivotField showAll="0" multipleItemSelectionAllowed="1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showAll="0" multipleItemSelectionAllowed="1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 multipleItemSelectionAllowed="1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 multipleItemSelectionAllowed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 multipleItemSelectionAllowed="1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t="default"/>
      </items>
    </pivotField>
    <pivotField dataField="1" showAll="0" multipleItemSelectionAllowed="1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dataField="1" showAll="0" multipleItemSelectionAllowed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showAll="0" multipleItemSelectionAllowed="1">
      <items count="6">
        <item x="0"/>
        <item x="1"/>
        <item x="2"/>
        <item x="3"/>
        <item x="4"/>
        <item t="default"/>
      </items>
    </pivotField>
    <pivotField showAll="0" multipleItemSelectionAllowed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 multipleItemSelectionAllowed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 multipleItemSelectionAllowed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showAll="0" multipleItemSelectionAllowed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showAll="0" multipleItemSelectionAllowed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dataField="1" showAll="0" multipleItemSelectionAllowed="1">
      <items count="3">
        <item x="0"/>
        <item x="1"/>
        <item t="default"/>
      </items>
    </pivotField>
    <pivotField dataField="1" showAll="0" multipleItemSelectionAllowed="1">
      <items count="4">
        <item x="0"/>
        <item x="1"/>
        <item x="2"/>
        <item t="default"/>
      </items>
    </pivotField>
    <pivotField showAll="0" multipleItemSelectionAllowed="1">
      <items count="6">
        <item x="0"/>
        <item x="1"/>
        <item x="2"/>
        <item x="3"/>
        <item x="4"/>
        <item t="default"/>
      </items>
    </pivotField>
    <pivotField showAll="0" multipleItemSelectionAllowed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showAll="0" multipleItemSelectionAllowed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 multipleItemSelectionAllowed="1">
      <items count="6">
        <item x="0"/>
        <item x="1"/>
        <item x="2"/>
        <item x="3"/>
        <item x="4"/>
        <item t="default"/>
      </items>
    </pivotField>
    <pivotField showAll="0" multipleItemSelectionAllowed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showAll="0" multipleItemSelectionAllowed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 multipleItemSelectionAllowed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showAll="0" multipleItemSelectionAllowed="1">
      <items count="4">
        <item x="0"/>
        <item x="1"/>
        <item x="2"/>
        <item t="default"/>
      </items>
    </pivotField>
    <pivotField showAll="0" multipleItemSelectionAllowed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 multipleItemSelectionAllowed="1">
      <items count="8">
        <item x="0"/>
        <item x="1"/>
        <item x="2"/>
        <item x="3"/>
        <item x="4"/>
        <item x="5"/>
        <item x="6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 multipleItemSelectionAllowed="1">
      <items count="4">
        <item x="0"/>
        <item x="1"/>
        <item x="2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1"/>
  </rowFields>
  <colFields count="1">
    <field x="-2"/>
  </colFields>
  <dataFields count="6">
    <dataField name="计数项:类别" fld="0" subtotal="count" baseField="0" baseItem="0"/>
    <dataField name="求和项:报价（不含税）" fld="31" subtotal="sum" baseField="0" baseItem="0"/>
    <dataField name="求和项:总报价" fld="32" subtotal="sum" baseField="0" baseItem="0"/>
    <dataField name="求和项:应收总服务费（含税）" fld="38" subtotal="sum" baseField="0" baseItem="0"/>
    <dataField name="求和项:合作分所总服务费（含税）" fld="39" subtotal="sum" baseField="0" baseItem="0"/>
    <dataField name="求和项:境外所总服务费（含税）" fld="40" subtotal="sum" baseField="0" baseItem="0"/>
  </dataFields>
  <pivotTableStyleInfo name="PivotStyleLight16" showRowHeaders="1" showColHeaders="1" showRowStripes="0" showColStripes="0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name="pivotTable4" cacheId="3" outline="1" outlineData="1" dataCaption="值" applyNumberFormats="0" applyBorderFormats="0" applyFontFormats="0" applyPatternFormats="0" applyAlignmentFormats="0" applyWidthHeightFormats="1" useAutoFormatting="1" indent="0" multipleFieldFilters="0" updatedVersion="8" minRefreshableVersion="3" createdVersion="8">
  <location ref="H4:L10" firstHeaderRow="0" firstDataRow="1" firstDataCol="1" rowPageCount="1" colPageCount="1"/>
  <pivotFields count="64"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axis="axisPage" showAll="0" multipleItemSelectionAllowed="1">
      <items count="6">
        <item x="2"/>
        <item x="1"/>
        <item x="3"/>
        <item x="0"/>
        <item x="4"/>
        <item t="default"/>
      </items>
    </pivotField>
    <pivotField showAll="0" multipleItemSelectionAllowed="1">
      <items count="5">
        <item x="0"/>
        <item x="1"/>
        <item x="2"/>
        <item x="3"/>
        <item t="default"/>
      </items>
    </pivotField>
    <pivotField showAll="0" multipleItemSelectionAllowed="1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t="default"/>
      </items>
    </pivotField>
    <pivotField showAll="0" multipleItemSelectionAllowed="1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showAll="0" multipleItemSelectionAllowed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 multipleItemSelectionAllowed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 multipleItemSelectionAllowed="1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showAll="0" multipleItemSelectionAllowed="1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showAll="0" multipleItemSelectionAllowed="1">
      <items count="3">
        <item x="0"/>
        <item x="1"/>
        <item t="default"/>
      </items>
    </pivotField>
    <pivotField showAll="0" multipleItemSelectionAllowed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 multipleItemSelectionAllowed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 multipleItemSelectionAllowed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 multipleItemSelectionAllowed="1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showAll="0" multipleItemSelectionAllowed="1">
      <items count="6">
        <item x="0"/>
        <item x="1"/>
        <item x="2"/>
        <item x="3"/>
        <item x="4"/>
        <item t="default"/>
      </items>
    </pivotField>
    <pivotField showAll="0" multipleItemSelectionAllowed="1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showAll="0" multipleItemSelectionAllowed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 multipleItemSelectionAllowed="1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showAll="0" multipleItemSelectionAllowed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 multipleItemSelectionAllowed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 multipleItemSelectionAllowed="1">
      <items count="4">
        <item x="0"/>
        <item x="1"/>
        <item x="2"/>
        <item t="default"/>
      </items>
    </pivotField>
    <pivotField showAll="0" multipleItemSelectionAllowed="1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showAll="0" multipleItemSelectionAllowed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 multipleItemSelectionAllowed="1">
      <items count="5">
        <item x="0"/>
        <item x="1"/>
        <item x="2"/>
        <item x="3"/>
        <item t="default"/>
      </items>
    </pivotField>
    <pivotField showAll="0" multipleItemSelectionAllowed="1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showAll="0" multipleItemSelectionAllowed="1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 multipleItemSelectionAllowed="1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 multipleItemSelectionAllowed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 multipleItemSelectionAllowed="1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t="default"/>
      </items>
    </pivotField>
    <pivotField showAll="0" multipleItemSelectionAllowed="1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showAll="0" multipleItemSelectionAllowed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showAll="0" multipleItemSelectionAllowed="1">
      <items count="6">
        <item x="0"/>
        <item x="1"/>
        <item x="2"/>
        <item x="3"/>
        <item x="4"/>
        <item t="default"/>
      </items>
    </pivotField>
    <pivotField showAll="0" multipleItemSelectionAllowed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 multipleItemSelectionAllowed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 multipleItemSelectionAllowed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showAll="0" multipleItemSelectionAllowed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showAll="0" multipleItemSelectionAllowed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dataField="1" showAll="0" multipleItemSelectionAllowed="1">
      <items count="3">
        <item x="0"/>
        <item x="1"/>
        <item t="default"/>
      </items>
    </pivotField>
    <pivotField dataField="1" showAll="0" multipleItemSelectionAllowed="1">
      <items count="4">
        <item x="0"/>
        <item x="1"/>
        <item x="2"/>
        <item t="default"/>
      </items>
    </pivotField>
    <pivotField axis="axisRow" showAll="0" multipleItemSelectionAllowed="1">
      <items count="6">
        <item x="0"/>
        <item x="1"/>
        <item x="2"/>
        <item x="3"/>
        <item x="4"/>
        <item t="default"/>
      </items>
    </pivotField>
    <pivotField showAll="0" multipleItemSelectionAllowed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showAll="0" multipleItemSelectionAllowed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 multipleItemSelectionAllowed="1">
      <items count="6">
        <item x="0"/>
        <item x="1"/>
        <item x="2"/>
        <item x="3"/>
        <item x="4"/>
        <item t="default"/>
      </items>
    </pivotField>
    <pivotField dataField="1" showAll="0" multipleItemSelectionAllowed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showAll="0" multipleItemSelectionAllowed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 multipleItemSelectionAllowed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showAll="0" multipleItemSelectionAllowed="1">
      <items count="4">
        <item x="0"/>
        <item x="1"/>
        <item x="2"/>
        <item t="default"/>
      </items>
    </pivotField>
    <pivotField showAll="0" multipleItemSelectionAllowed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 multipleItemSelectionAllowed="1">
      <items count="8">
        <item x="0"/>
        <item x="1"/>
        <item x="2"/>
        <item x="3"/>
        <item x="4"/>
        <item x="5"/>
        <item x="6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 multipleItemSelectionAllowed="1">
      <items count="4">
        <item x="0"/>
        <item x="1"/>
        <item x="2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41"/>
  </rowFields>
  <colFields count="1">
    <field x="-2"/>
  </colFields>
  <pageFields count="1">
    <pageField fld="1" hier="-1"/>
  </pageFields>
  <dataFields count="4">
    <dataField name="求和项:应收总服务费（含税）" fld="38" subtotal="sum" baseField="0" baseItem="0"/>
    <dataField name="求和项:已收款金额" fld="45" subtotal="sum" baseField="0" baseItem="0"/>
    <dataField name="求和项:合作分所总服务费（含税）" fld="39" subtotal="sum" baseField="0" baseItem="0"/>
    <dataField name="求和项:境外所总服务费（含税）" fld="40" subtotal="sum" baseField="0" baseItem="0"/>
  </dataFields>
  <pivotTableStyleInfo name="PivotStyleLight16" showRowHeaders="1" showColHeaders="1" showRowStripes="0" showColStripes="0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name="pivotTable5" cacheId="3" outline="1" outlineData="1" dataCaption="值" applyNumberFormats="0" applyBorderFormats="0" applyFontFormats="0" applyPatternFormats="0" applyAlignmentFormats="0" applyWidthHeightFormats="1" useAutoFormatting="1" indent="0" multipleFieldFilters="0" updatedVersion="8" minRefreshableVersion="3" createdVersion="8">
  <location ref="A4:E17" firstHeaderRow="0" firstDataRow="1" firstDataCol="1" rowPageCount="1" colPageCount="1"/>
  <pivotFields count="64"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axis="axisPage" showAll="0" multipleItemSelectionAllowed="1">
      <items count="6">
        <item x="2" h="1"/>
        <item x="1" h="1"/>
        <item x="3" h="1"/>
        <item x="0"/>
        <item x="4" h="1"/>
        <item t="default"/>
      </items>
    </pivotField>
    <pivotField showAll="0" multipleItemSelectionAllowed="1">
      <items count="5">
        <item x="0"/>
        <item x="1"/>
        <item x="2"/>
        <item x="3"/>
        <item t="default"/>
      </items>
    </pivotField>
    <pivotField showAll="0" multipleItemSelectionAllowed="1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t="default"/>
      </items>
    </pivotField>
    <pivotField showAll="0" multipleItemSelectionAllowed="1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showAll="0" multipleItemSelectionAllowed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 multipleItemSelectionAllowed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 multipleItemSelectionAllowed="1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showAll="0" multipleItemSelectionAllowed="1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showAll="0" multipleItemSelectionAllowed="1">
      <items count="3">
        <item x="0"/>
        <item x="1"/>
        <item t="default"/>
      </items>
    </pivotField>
    <pivotField showAll="0" multipleItemSelectionAllowed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 multipleItemSelectionAllowed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 multipleItemSelectionAllowed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 multipleItemSelectionAllowed="1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showAll="0" multipleItemSelectionAllowed="1">
      <items count="6">
        <item x="0"/>
        <item x="1"/>
        <item x="2"/>
        <item x="3"/>
        <item x="4"/>
        <item t="default"/>
      </items>
    </pivotField>
    <pivotField showAll="0" multipleItemSelectionAllowed="1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showAll="0" multipleItemSelectionAllowed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 multipleItemSelectionAllowed="1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showAll="0" multipleItemSelectionAllowed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 multipleItemSelectionAllowed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 multipleItemSelectionAllowed="1">
      <items count="4">
        <item x="0"/>
        <item x="1"/>
        <item x="2"/>
        <item t="default"/>
      </items>
    </pivotField>
    <pivotField showAll="0" multipleItemSelectionAllowed="1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showAll="0" multipleItemSelectionAllowed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 multipleItemSelectionAllowed="1">
      <items count="5">
        <item x="0"/>
        <item x="1"/>
        <item x="2"/>
        <item x="3"/>
        <item t="default"/>
      </items>
    </pivotField>
    <pivotField showAll="0" multipleItemSelectionAllowed="1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showAll="0" multipleItemSelectionAllowed="1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showAll="0" multipleItemSelectionAllowed="1">
      <items count="16">
        <item x="1"/>
        <item x="8"/>
        <item x="0"/>
        <item x="4"/>
        <item x="2"/>
        <item x="3"/>
        <item x="7"/>
        <item x="6"/>
        <item x="9"/>
        <item x="12"/>
        <item x="11"/>
        <item x="13"/>
        <item x="10"/>
        <item x="14"/>
        <item x="5"/>
        <item t="default"/>
      </items>
    </pivotField>
    <pivotField showAll="0" multipleItemSelectionAllowed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 multipleItemSelectionAllowed="1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t="default"/>
      </items>
    </pivotField>
    <pivotField showAll="0" multipleItemSelectionAllowed="1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showAll="0" multipleItemSelectionAllowed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showAll="0" multipleItemSelectionAllowed="1">
      <items count="6">
        <item x="0"/>
        <item x="1"/>
        <item x="2"/>
        <item x="3"/>
        <item x="4"/>
        <item t="default"/>
      </items>
    </pivotField>
    <pivotField showAll="0" multipleItemSelectionAllowed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 multipleItemSelectionAllowed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 multipleItemSelectionAllowed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showAll="0" multipleItemSelectionAllowed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showAll="0" multipleItemSelectionAllowed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dataField="1" showAll="0" multipleItemSelectionAllowed="1">
      <items count="3">
        <item x="0"/>
        <item x="1"/>
        <item t="default"/>
      </items>
    </pivotField>
    <pivotField dataField="1" showAll="0" multipleItemSelectionAllowed="1">
      <items count="4">
        <item x="0"/>
        <item x="1"/>
        <item x="2"/>
        <item t="default"/>
      </items>
    </pivotField>
    <pivotField showAll="0" multipleItemSelectionAllowed="1">
      <items count="6">
        <item x="0"/>
        <item x="1"/>
        <item x="2"/>
        <item x="3"/>
        <item x="4"/>
        <item t="default"/>
      </items>
    </pivotField>
    <pivotField showAll="0" multipleItemSelectionAllowed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showAll="0" multipleItemSelectionAllowed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axis="axisRow" showAll="0" multipleItemSelectionAllowed="1">
      <items count="6">
        <item x="0"/>
        <item x="1"/>
        <item x="2"/>
        <item x="3"/>
        <item x="4"/>
        <item t="default"/>
      </items>
    </pivotField>
    <pivotField dataField="1" showAll="0" multipleItemSelectionAllowed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showAll="0" multipleItemSelectionAllowed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 multipleItemSelectionAllowed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showAll="0" multipleItemSelectionAllowed="1">
      <items count="4">
        <item x="0"/>
        <item x="1"/>
        <item x="2"/>
        <item t="default"/>
      </items>
    </pivotField>
    <pivotField showAll="0" multipleItemSelectionAllowed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 multipleItemSelectionAllowed="1">
      <items count="8">
        <item x="0"/>
        <item x="1"/>
        <item x="2"/>
        <item x="3"/>
        <item x="4"/>
        <item x="5"/>
        <item x="6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 multipleItemSelectionAllowed="1">
      <items count="4">
        <item x="0"/>
        <item x="1"/>
        <item x="2"/>
        <item t="default"/>
      </items>
    </pivotField>
    <pivotField showAll="0" multipleItemSelectionAllowed="1">
      <items count="7">
        <item x="0"/>
        <item x="1"/>
        <item x="2"/>
        <item x="3"/>
        <item x="4"/>
        <item x="5"/>
        <item t="default"/>
      </items>
    </pivotField>
    <pivotField showAll="0" multipleItemSelectionAllowed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44"/>
    <field x="28"/>
  </rowFields>
  <colFields count="1">
    <field x="-2"/>
  </colFields>
  <pageFields count="1">
    <pageField fld="1" hier="-1"/>
  </pageFields>
  <dataFields count="4">
    <dataField name="求和项:应收总服务费（含税）" fld="38" subtotal="sum" baseField="0" baseItem="0"/>
    <dataField name="求和项:已收款金额" fld="45" subtotal="sum" baseField="0" baseItem="0"/>
    <dataField name="求和项:合作分所总服务费（含税）" fld="39" subtotal="sum" baseField="0" baseItem="0"/>
    <dataField name="求和项:境外所总服务费（含税）" fld="40" subtotal="sum" baseField="0" baseItem="0"/>
  </dataFields>
  <pivotTableStyleInfo name="PivotStyleLight16" showRowHeaders="1" showColHeaders="1" showRowStripes="0" showColStripes="0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Blank">
  <a:themeElements>
    <a:clrScheme name="Blank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
   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3" Type="http://schemas.openxmlformats.org/officeDocument/2006/relationships/pivotTable" Target="../pivotTables/pivotTable5.xml"/></Relationships>
</file>

<file path=xl/worksheets/_rels/sheet2.xml.rels><?xml version="1.0" encoding="UTF-8" standalone="yes"?>
<Relationships
    xmlns="http://schemas.openxmlformats.org/package/2006/relationships"><Relationship Id="rId19" Type="http://schemas.openxmlformats.org/officeDocument/2006/relationships/vmlDrawing" Target="../drawings/vmlDrawing1.vml"/><Relationship Id="rId2" Type="http://schemas.openxmlformats.org/officeDocument/2006/relationships/hyperlink" Target="mailto:agusti.saubi@crowe.es" TargetMode="External"/><Relationship Id="rId11" Type="http://schemas.openxmlformats.org/officeDocument/2006/relationships/hyperlink" Target="mailto:meikhum.lee@nabors.com" TargetMode="External"/><Relationship Id="rId18" Type="http://schemas.openxmlformats.org/officeDocument/2006/relationships/comments" Target="../comments1.xml"/><Relationship Id="rId14" Type="http://schemas.openxmlformats.org/officeDocument/2006/relationships/hyperlink" Target="mailto:pierre-antoine.auger@crowe-haf.fr" TargetMode="External"/><Relationship Id="rId15" Type="http://schemas.openxmlformats.org/officeDocument/2006/relationships/hyperlink" Target="mailto:joshua.shen@boardroomlimited.com.cn" TargetMode="External"/><Relationship Id="rId17" Type="http://schemas.openxmlformats.org/officeDocument/2006/relationships/hyperlink" Target="mailto:anthony.patrk@crowe.com.au" TargetMode="External"/><Relationship Id="rId6" Type="http://schemas.openxmlformats.org/officeDocument/2006/relationships/hyperlink" Target="mailto:laurence.field@crowe.co.uk" TargetMode="External"/><Relationship Id="rId7" Type="http://schemas.openxmlformats.org/officeDocument/2006/relationships/hyperlink" Target="mailto:brian.hochberg@crowe.com" TargetMode="External"/><Relationship Id="rId10" Type="http://schemas.openxmlformats.org/officeDocument/2006/relationships/hyperlink" Target="mailto:margret.lasong@crowe.my" TargetMode="External"/><Relationship Id="rId12" Type="http://schemas.openxmlformats.org/officeDocument/2006/relationships/hyperlink" Target="mailto:Ryan.McNally@crowe.com" TargetMode="External"/><Relationship Id="rId9" Type="http://schemas.openxmlformats.org/officeDocument/2006/relationships/hyperlink" Target="mailto:Daniel.murphy@crowe.ie" TargetMode="External"/><Relationship Id="rId13" Type="http://schemas.openxmlformats.org/officeDocument/2006/relationships/hyperlink" Target="mailto:abeeli@union-ag.com" TargetMode="External"/><Relationship Id="rId4" Type="http://schemas.openxmlformats.org/officeDocument/2006/relationships/hyperlink" Target="mailto:phangszefui@avialliance.my" TargetMode="External"/><Relationship Id="rId1" Type="http://schemas.openxmlformats.org/officeDocument/2006/relationships/hyperlink" Target="mailto:inortes@wegofurther.com" TargetMode="External"/><Relationship Id="rId16" Type="http://schemas.openxmlformats.org/officeDocument/2006/relationships/hyperlink" Target="mailto:atchara@crowe-ans.co.th" TargetMode="External"/><Relationship Id="rId3" Type="http://schemas.openxmlformats.org/officeDocument/2006/relationships/hyperlink" Target="mailto:kokkeong.choong@crowe.my" TargetMode="External"/><Relationship Id="rId5" Type="http://schemas.openxmlformats.org/officeDocument/2006/relationships/hyperlink" Target="mailto:Derek.Grimm@crowe.com" TargetMode="External"/><Relationship Id="rId8" Type="http://schemas.openxmlformats.org/officeDocument/2006/relationships/hyperlink" Target="mailto:hs.woo@hanulac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2.75" customHeight="1"/>
  <cols>
    <col min="1" max="1" width="10.875" style="13"/>
    <col min="2" max="2" width="24.2900390625" style="16"/>
    <col min="3" max="3" width="16.166015625" style="16"/>
    <col min="4" max="4" width="27.5390625" style="16"/>
    <col min="5" max="5" width="25.916015625" style="16"/>
    <col min="6" max="6" width="12.498046875" customWidth="1" style="16"/>
    <col min="7" max="7" width="3.1640625" customWidth="1" style="16"/>
    <col min="8" max="8" width="10.875" style="13"/>
    <col min="9" max="9" width="24.2900390625" style="13"/>
    <col min="10" max="10" width="16.166015625" style="13"/>
    <col min="11" max="11" width="27.5390625" style="13"/>
    <col min="12" max="12" width="25.916015625" style="13"/>
    <col min="13" max="13" width="3.498046875" customWidth="1" style="13"/>
    <col min="14" max="14" width="15.498046875" customWidth="1" style="13"/>
    <col min="15" max="15" width="11.291015625" style="13"/>
    <col min="16" max="16" width="19.4150390625" style="13"/>
    <col min="17" max="17" width="12.9140625" style="13"/>
    <col min="18" max="18" width="24.2900390625" style="13"/>
    <col min="19" max="19" width="27.5390625" style="13"/>
    <col min="20" max="20" width="25.916015625" style="13"/>
    <col min="21" max="40" width="9" style="13"/>
  </cols>
  <sheetData>
    <row r="1" s="214" customFormat="1" ht="22.350000000000005" customHeight="1">
      <c r="A1" s="215" t="s">
        <v>0</v>
      </c>
      <c r="B1" s="216"/>
      <c r="C1" s="216"/>
      <c r="D1" s="216"/>
      <c r="E1" s="216"/>
      <c r="F1" s="216"/>
      <c r="G1" s="217"/>
      <c r="H1" s="216" t="s">
        <v>1</v>
      </c>
      <c r="I1" s="216"/>
      <c r="J1" s="216"/>
      <c r="K1" s="216"/>
      <c r="L1" s="216"/>
      <c r="N1" s="223" t="s">
        <v>2</v>
      </c>
      <c r="O1" s="224"/>
      <c r="P1" s="224"/>
      <c r="Q1" s="224"/>
    </row>
    <row r="2" ht="16.15" customHeight="1">
      <c r="A2" s="13">
        <v/>
      </c>
      <c r="B2" s="16" t="s">
        <v>3</v>
      </c>
      <c r="C2" s="16"/>
      <c r="D2" s="16"/>
      <c r="E2" s="16"/>
      <c r="H2" s="13">
        <v/>
      </c>
      <c r="I2" s="13" t="s">
        <v>4</v>
      </c>
      <c r="J2" s="13"/>
      <c r="K2" s="13"/>
      <c r="L2" s="13"/>
      <c r="N2" s="230"/>
      <c r="O2" s="230"/>
      <c r="P2" s="16"/>
      <c r="Q2" s="225"/>
    </row>
    <row r="3" ht="12.7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ht="38.25" customHeight="1">
      <c r="A4" s="13" t="s">
        <v>5</v>
      </c>
      <c r="B4" s="16" t="s">
        <v>6</v>
      </c>
      <c r="C4" s="16" t="s">
        <v>7</v>
      </c>
      <c r="D4" s="16" t="s">
        <v>8</v>
      </c>
      <c r="E4" s="16" t="s">
        <v>9</v>
      </c>
      <c r="F4" s="230"/>
      <c r="G4" s="218"/>
      <c r="H4" s="13" t="s">
        <v>5</v>
      </c>
      <c r="I4" s="13" t="s">
        <v>6</v>
      </c>
      <c r="J4" s="13" t="s">
        <v>7</v>
      </c>
      <c r="K4" s="13" t="s">
        <v>8</v>
      </c>
      <c r="L4" s="13" t="s">
        <v>9</v>
      </c>
      <c r="N4" s="13">
        <v/>
      </c>
      <c r="O4" s="13" t="s">
        <v>10</v>
      </c>
      <c r="P4" s="13" t="s">
        <v>11</v>
      </c>
      <c r="Q4" s="13" t="s">
        <v>12</v>
      </c>
      <c r="R4" s="13" t="s">
        <v>6</v>
      </c>
      <c r="S4" s="13" t="s">
        <v>8</v>
      </c>
      <c r="T4" s="13" t="s">
        <v>9</v>
      </c>
    </row>
    <row r="5" ht="13.1" customHeight="1">
      <c r="A5" s="13" t="n">
        <v>2022</v>
      </c>
      <c r="B5" s="16" t="n">
        <v>50880</v>
      </c>
      <c r="C5" s="16" t="n">
        <v>50880</v>
      </c>
      <c r="D5" s="16" t="n">
        <v>0</v>
      </c>
      <c r="E5" s="16" t="n">
        <v>0</v>
      </c>
      <c r="F5" s="230"/>
      <c r="G5" s="219"/>
      <c r="H5" s="13" t="n">
        <v>2022</v>
      </c>
      <c r="I5" s="13" t="n">
        <v>198413.63</v>
      </c>
      <c r="J5" s="13" t="n">
        <v>198413.63</v>
      </c>
      <c r="K5" s="13" t="n">
        <v>0</v>
      </c>
      <c r="L5" s="13" t="n">
        <v>0</v>
      </c>
      <c r="N5" s="13" t="s">
        <v>13</v>
      </c>
      <c r="O5" s="13" t="n">
        <v>15</v>
      </c>
      <c r="P5" s="13" t="n">
        <v>4576172.52830189</v>
      </c>
      <c r="Q5" s="13" t="n">
        <v>4618300</v>
      </c>
      <c r="R5" s="13" t="n">
        <v>0</v>
      </c>
      <c r="S5" s="13" t="n">
        <v>0</v>
      </c>
      <c r="T5" s="13" t="n">
        <v>0</v>
      </c>
    </row>
    <row r="6" ht="13.1" customHeight="1">
      <c r="A6" s="13" t="s">
        <v>14</v>
      </c>
      <c r="B6" s="16" t="n">
        <v>50880</v>
      </c>
      <c r="C6" s="16" t="n">
        <v>50880</v>
      </c>
      <c r="D6" s="16" t="n">
        <v>0</v>
      </c>
      <c r="E6" s="16" t="n">
        <v>0</v>
      </c>
      <c r="F6" s="230"/>
      <c r="G6" s="13"/>
      <c r="H6" s="13" t="n">
        <v>2023</v>
      </c>
      <c r="I6" s="13" t="n">
        <v>656686.717968</v>
      </c>
      <c r="J6" s="13" t="n">
        <v>657133.56</v>
      </c>
      <c r="K6" s="13" t="n">
        <v>713307.77</v>
      </c>
      <c r="L6" s="13" t="n">
        <v>507172.23</v>
      </c>
      <c r="N6" s="13" t="s">
        <v>15</v>
      </c>
      <c r="O6" s="13" t="n">
        <v>23</v>
      </c>
      <c r="P6" s="13" t="n">
        <v>0</v>
      </c>
      <c r="Q6" s="13" t="n">
        <v>0</v>
      </c>
      <c r="R6" s="13" t="n">
        <v>0</v>
      </c>
      <c r="S6" s="13" t="n">
        <v>0</v>
      </c>
      <c r="T6" s="13" t="n">
        <v>0</v>
      </c>
    </row>
    <row r="7" ht="13.1" customHeight="1">
      <c r="A7" s="13" t="n">
        <v>2023</v>
      </c>
      <c r="B7" s="16" t="n">
        <v>804220.347968</v>
      </c>
      <c r="C7" s="16" t="n">
        <v>804667.19</v>
      </c>
      <c r="D7" s="16" t="n">
        <v>713307.77</v>
      </c>
      <c r="E7" s="16" t="n">
        <v>507172.23</v>
      </c>
      <c r="F7" s="230"/>
      <c r="G7" s="220"/>
      <c r="H7" s="13" t="s">
        <v>16</v>
      </c>
      <c r="I7" s="13" t="n">
        <v>31589.12</v>
      </c>
      <c r="J7" s="13" t="n">
        <v>0</v>
      </c>
      <c r="K7" s="13" t="n">
        <v>0</v>
      </c>
      <c r="L7" s="13" t="n">
        <v>0</v>
      </c>
      <c r="N7" s="13" t="s">
        <v>17</v>
      </c>
      <c r="O7" s="13" t="n">
        <v>19</v>
      </c>
      <c r="P7" s="13" t="n">
        <v>2183166.98113208</v>
      </c>
      <c r="Q7" s="13" t="n">
        <v>2698936.4</v>
      </c>
      <c r="R7" s="13" t="n">
        <v>0</v>
      </c>
      <c r="S7" s="13" t="n">
        <v>0</v>
      </c>
      <c r="T7" s="13" t="n">
        <v>0</v>
      </c>
    </row>
    <row r="8" ht="13.1" customHeight="1">
      <c r="A8" s="13" t="s">
        <v>18</v>
      </c>
      <c r="B8" s="16" t="n">
        <v>804220.347968</v>
      </c>
      <c r="C8" s="16" t="n">
        <v>804667.19</v>
      </c>
      <c r="D8" s="16" t="n">
        <v>713307.77</v>
      </c>
      <c r="E8" s="16" t="n">
        <v>507172.23</v>
      </c>
      <c r="F8" s="230"/>
      <c r="H8" s="13" t="n">
        <v>2024</v>
      </c>
      <c r="I8" s="13" t="n">
        <v>203441.97</v>
      </c>
      <c r="J8" s="13" t="n">
        <v>203441.97</v>
      </c>
      <c r="K8" s="13" t="n">
        <v>0</v>
      </c>
      <c r="L8" s="13" t="n">
        <v>0</v>
      </c>
      <c r="N8" s="13" t="s">
        <v>3</v>
      </c>
      <c r="O8" s="13" t="n">
        <v>29</v>
      </c>
      <c r="P8" s="13" t="n">
        <v>2517407.02698113</v>
      </c>
      <c r="Q8" s="13" t="n">
        <v>2926939.210832</v>
      </c>
      <c r="R8" s="13" t="n">
        <v>1529635.5664</v>
      </c>
      <c r="S8" s="13" t="n">
        <v>713307.77</v>
      </c>
      <c r="T8" s="13" t="n">
        <v>750172.23</v>
      </c>
    </row>
    <row r="9" ht="13.1" customHeight="1">
      <c r="A9" s="13" t="s">
        <v>16</v>
      </c>
      <c r="B9" s="16" t="n">
        <v>31589.12</v>
      </c>
      <c r="C9" s="16" t="n">
        <v>0</v>
      </c>
      <c r="D9" s="16" t="n">
        <v>0</v>
      </c>
      <c r="E9" s="16" t="n">
        <v>0</v>
      </c>
      <c r="F9" s="230"/>
      <c r="H9" s="13" t="n">
        <v>2025</v>
      </c>
      <c r="I9" s="13" t="n">
        <v>439504.128432</v>
      </c>
      <c r="J9" s="13" t="n">
        <v>0</v>
      </c>
      <c r="K9" s="13" t="n">
        <v>0</v>
      </c>
      <c r="L9" s="13" t="n">
        <v>243000</v>
      </c>
      <c r="N9" s="13" t="s">
        <v>16</v>
      </c>
      <c r="O9" s="13" t="n">
        <v>0</v>
      </c>
      <c r="P9" s="13" t="n">
        <v>0</v>
      </c>
      <c r="Q9" s="13" t="n">
        <v>0</v>
      </c>
      <c r="R9" s="13" t="n">
        <v>0</v>
      </c>
      <c r="S9" s="13" t="n">
        <v>0</v>
      </c>
      <c r="T9" s="13" t="n">
        <v>0</v>
      </c>
    </row>
    <row r="10" ht="13.1" customHeight="1">
      <c r="A10" s="13" t="s">
        <v>19</v>
      </c>
      <c r="B10" s="16" t="n">
        <v>31589.12</v>
      </c>
      <c r="C10" s="16" t="n">
        <v>0</v>
      </c>
      <c r="D10" s="16" t="n">
        <v>0</v>
      </c>
      <c r="E10" s="16" t="n">
        <v>0</v>
      </c>
      <c r="F10" s="230"/>
      <c r="H10" s="13" t="s">
        <v>20</v>
      </c>
      <c r="I10" s="13" t="n">
        <v>1529635.5664</v>
      </c>
      <c r="J10" s="13" t="n">
        <v>1058989.16</v>
      </c>
      <c r="K10" s="13" t="n">
        <v>713307.77</v>
      </c>
      <c r="L10" s="13" t="n">
        <v>750172.23</v>
      </c>
      <c r="N10" s="13" t="s">
        <v>20</v>
      </c>
      <c r="O10" s="13" t="n">
        <v>86</v>
      </c>
      <c r="P10" s="13" t="n">
        <v>9276746.5364151</v>
      </c>
      <c r="Q10" s="13" t="n">
        <v>10244175.610832</v>
      </c>
      <c r="R10" s="13" t="n">
        <v>1529635.5664</v>
      </c>
      <c r="S10" s="13" t="n">
        <v>713307.77</v>
      </c>
      <c r="T10" s="13" t="n">
        <v>750172.23</v>
      </c>
    </row>
    <row r="11" ht="12.75" customHeight="1">
      <c r="A11" s="13" t="n">
        <v>2024</v>
      </c>
      <c r="B11" s="16" t="n">
        <v>203441.97</v>
      </c>
      <c r="C11" s="16" t="n">
        <v>203441.97</v>
      </c>
      <c r="D11" s="16" t="n">
        <v>0</v>
      </c>
      <c r="E11" s="16" t="n">
        <v>0</v>
      </c>
      <c r="F11" s="230"/>
      <c r="N11" s="230"/>
      <c r="O11" s="230"/>
      <c r="P11" s="230"/>
    </row>
    <row r="12" ht="12.75" customHeight="1">
      <c r="A12" s="13" t="s">
        <v>18</v>
      </c>
      <c r="B12" s="16" t="n">
        <v>203441.97</v>
      </c>
      <c r="C12" s="16" t="n">
        <v>203441.97</v>
      </c>
      <c r="D12" s="16" t="n">
        <v>0</v>
      </c>
      <c r="E12" s="16" t="n">
        <v>0</v>
      </c>
      <c r="F12" s="230"/>
      <c r="N12" s="230"/>
      <c r="O12" s="230"/>
      <c r="P12" s="230"/>
    </row>
    <row r="13" ht="12.75" customHeight="1">
      <c r="A13" s="13" t="n">
        <v>2025</v>
      </c>
      <c r="B13" s="16" t="n">
        <v>439504.128432</v>
      </c>
      <c r="C13" s="16" t="n">
        <v>0</v>
      </c>
      <c r="D13" s="16" t="n">
        <v>0</v>
      </c>
      <c r="E13" s="16" t="n">
        <v>243000</v>
      </c>
      <c r="F13" s="230"/>
      <c r="N13" s="230"/>
      <c r="O13" s="230"/>
      <c r="P13" s="230"/>
    </row>
    <row r="14" s="214" customFormat="1" ht="13.1" customHeight="1">
      <c r="A14" s="214" t="s">
        <v>18</v>
      </c>
      <c r="B14" s="214" t="n">
        <v>129850.272432</v>
      </c>
      <c r="C14" s="214" t="n">
        <v>0</v>
      </c>
      <c r="D14" s="214" t="n">
        <v>0</v>
      </c>
      <c r="E14" s="214" t="n">
        <v>0</v>
      </c>
      <c r="F14" s="230"/>
      <c r="G14" s="217"/>
      <c r="N14" s="226"/>
      <c r="O14" s="227" t="s">
        <v>21</v>
      </c>
      <c r="P14" s="227" t="s">
        <v>22</v>
      </c>
      <c r="Q14" s="13"/>
    </row>
    <row r="15" ht="12.75" customHeight="1">
      <c r="A15" s="13" t="s">
        <v>19</v>
      </c>
      <c r="B15" s="16" t="n">
        <v>309653.856</v>
      </c>
      <c r="C15" s="16" t="n">
        <v>0</v>
      </c>
      <c r="D15" s="16" t="n">
        <v>0</v>
      </c>
      <c r="E15" s="16" t="n">
        <v>0</v>
      </c>
      <c r="F15" s="230"/>
      <c r="N15" s="227" t="s">
        <v>23</v>
      </c>
      <c r="O15" s="228" t="n">
        <f>GETPIVOTDATA("计数项:类别",$N$4,"业务是否承接","WON-成功")/(GETPIVOTDATA("计数项:类别",$N$4)-GETPIVOTDATA("计数项:类别",$N$4,"业务是否承接","NA-不适用"))</f>
        <v>0.46031746031746</v>
      </c>
      <c r="P15" s="228" t="n">
        <f>GETPIVOTDATA("求和项:总报价",$N$4,"业务是否承接","WON-成功")/GETPIVOTDATA("求和项:总报价",$N$4)</f>
        <v>0.285717399039617</v>
      </c>
    </row>
    <row r="16" ht="12.75" customHeight="1">
      <c r="A16" s="13" t="s">
        <v>24</v>
      </c>
      <c r="B16" s="16" t="n">
        <v>0</v>
      </c>
      <c r="C16" s="16" t="n">
        <v>0</v>
      </c>
      <c r="D16" s="16" t="n">
        <v>0</v>
      </c>
      <c r="E16" s="16" t="n">
        <v>243000</v>
      </c>
      <c r="F16" s="230"/>
      <c r="N16" s="227" t="s">
        <v>25</v>
      </c>
      <c r="O16" s="228" t="n">
        <f>GETPIVOTDATA("计数项:类别",$N$4,"业务是否承接","LOST-失败")/(GETPIVOTDATA("计数项:类别",$N$4)-GETPIVOTDATA("计数项:类别",$N$4,"业务是否承接","NA-不适用"))</f>
        <v>0.238095238095238</v>
      </c>
      <c r="P16" s="228" t="n">
        <f>GETPIVOTDATA("求和项:总报价",$N$4,"业务是否承接","LOST-失败")/GETPIVOTDATA("求和项:总报价",$N$4)</f>
        <v>0.450822025651014</v>
      </c>
      <c r="Q16" s="16"/>
    </row>
    <row r="17" ht="12.75" customHeight="1">
      <c r="A17" s="13" t="s">
        <v>20</v>
      </c>
      <c r="B17" s="16" t="n">
        <v>1529635.5664</v>
      </c>
      <c r="C17" s="16" t="n">
        <v>1058989.16</v>
      </c>
      <c r="D17" s="16" t="n">
        <v>713307.77</v>
      </c>
      <c r="E17" s="16" t="n">
        <v>750172.23</v>
      </c>
      <c r="F17" s="230"/>
      <c r="J17" s="16"/>
    </row>
    <row r="18" ht="12.75" customHeight="1">
      <c r="F18" s="230"/>
      <c r="J18" s="16"/>
    </row>
    <row r="19" ht="12.75" customHeight="1">
      <c r="F19" s="230"/>
      <c r="J19" s="16"/>
    </row>
    <row r="20" ht="12.75" customHeight="1">
      <c r="F20" s="230"/>
      <c r="J20" s="16"/>
    </row>
    <row r="21" ht="12.75" customHeight="1">
      <c r="F21" s="230"/>
      <c r="J21" s="16"/>
    </row>
    <row r="22" ht="13.1" customHeight="1">
      <c r="F22" s="230"/>
      <c r="J22" s="16"/>
    </row>
    <row r="23" ht="12.75" customHeight="1">
      <c r="F23" s="230"/>
      <c r="J23" s="16"/>
    </row>
    <row r="24" ht="12.75" customHeight="1">
      <c r="F24" s="230"/>
      <c r="J24" s="16"/>
    </row>
    <row r="25" ht="13.1" customHeight="1">
      <c r="F25" s="230"/>
      <c r="J25" s="16"/>
    </row>
    <row r="26" ht="12.75" customHeight="1">
      <c r="F26" s="230"/>
      <c r="J26" s="16"/>
    </row>
    <row r="27" ht="12.75" customHeight="1">
      <c r="F27" s="230"/>
      <c r="J27" s="16"/>
    </row>
    <row r="28" ht="13.1" customHeight="1">
      <c r="F28" s="230"/>
      <c r="H28" s="214"/>
      <c r="J28" s="217"/>
    </row>
    <row r="29" ht="13.1" customHeight="1">
      <c r="F29" s="230"/>
      <c r="G29" s="221"/>
    </row>
    <row r="30" ht="12.75" customHeight="1">
      <c r="A30" s="230"/>
      <c r="B30" s="230"/>
      <c r="C30" s="230"/>
      <c r="D30" s="230"/>
      <c r="E30" s="230"/>
      <c r="F30" s="230"/>
      <c r="G30" s="221"/>
    </row>
    <row r="31" ht="13.1" customHeight="1">
      <c r="A31" s="230"/>
      <c r="B31" s="230"/>
      <c r="C31" s="230"/>
      <c r="D31" s="230"/>
      <c r="E31" s="230"/>
      <c r="F31" s="230"/>
      <c r="G31" s="222"/>
    </row>
    <row r="32" ht="12.75" customHeight="1">
      <c r="A32" s="230"/>
      <c r="B32" s="230"/>
      <c r="C32" s="230"/>
      <c r="D32" s="230"/>
      <c r="E32" s="230"/>
      <c r="F32" s="230"/>
      <c r="G32" s="221"/>
    </row>
    <row r="33" ht="12.75" customHeight="1">
      <c r="A33" s="230"/>
      <c r="B33" s="230"/>
      <c r="C33" s="230"/>
      <c r="D33" s="230"/>
      <c r="E33" s="230"/>
      <c r="F33" s="230"/>
      <c r="G33" s="221"/>
    </row>
    <row r="34" ht="12.75" customHeight="1">
      <c r="A34" s="230"/>
      <c r="B34" s="230"/>
      <c r="C34" s="230"/>
      <c r="D34" s="230"/>
      <c r="E34" s="230"/>
      <c r="F34" s="230"/>
      <c r="G34" s="221"/>
    </row>
    <row r="35" ht="12.75" customHeight="1">
      <c r="A35" s="230"/>
      <c r="B35" s="230"/>
      <c r="C35" s="230"/>
      <c r="D35" s="230"/>
      <c r="E35" s="230"/>
      <c r="F35" s="230"/>
      <c r="G35" s="221"/>
    </row>
    <row r="36" ht="12.75" customHeight="1">
      <c r="A36" s="230"/>
      <c r="B36" s="230"/>
      <c r="C36" s="230"/>
      <c r="D36" s="230"/>
      <c r="E36" s="230"/>
      <c r="F36" s="230"/>
    </row>
    <row r="37" ht="12.75" customHeight="1">
      <c r="A37" s="230"/>
      <c r="B37" s="230"/>
      <c r="C37" s="230"/>
      <c r="D37" s="230"/>
      <c r="E37" s="230"/>
      <c r="F37" s="230"/>
    </row>
    <row r="38" ht="12.75" customHeight="1">
      <c r="A38" s="230"/>
      <c r="B38" s="230"/>
      <c r="C38" s="230"/>
      <c r="D38" s="230"/>
      <c r="E38" s="230"/>
      <c r="F38" s="230"/>
    </row>
    <row r="39" ht="12.75" customHeight="1">
      <c r="A39" s="230"/>
      <c r="B39" s="230"/>
      <c r="C39" s="230"/>
      <c r="D39" s="230"/>
      <c r="E39" s="230"/>
      <c r="F39" s="230"/>
    </row>
    <row r="40" ht="12.75" customHeight="1">
      <c r="A40" s="230"/>
      <c r="B40" s="230"/>
      <c r="C40" s="230"/>
      <c r="D40" s="230"/>
      <c r="E40" s="230"/>
      <c r="F40" s="230"/>
    </row>
    <row r="41" ht="12.75" customHeight="1">
      <c r="A41" s="230"/>
      <c r="B41" s="230"/>
      <c r="C41" s="230"/>
      <c r="D41" s="230"/>
      <c r="E41" s="230"/>
      <c r="F41" s="230"/>
    </row>
    <row r="42" ht="12.75" customHeight="1">
      <c r="A42" s="230"/>
      <c r="B42" s="230"/>
      <c r="C42" s="230"/>
      <c r="D42" s="230"/>
      <c r="E42" s="230"/>
      <c r="F42" s="230"/>
    </row>
    <row r="43" ht="12.75" customHeight="1">
      <c r="A43" s="230"/>
      <c r="B43" s="230"/>
      <c r="C43" s="230"/>
      <c r="D43" s="230"/>
      <c r="E43" s="230"/>
      <c r="F43" s="230"/>
    </row>
    <row r="44" ht="12.75" customHeight="1">
      <c r="A44" s="230"/>
      <c r="B44" s="230"/>
      <c r="C44" s="230"/>
      <c r="D44" s="230"/>
      <c r="E44" s="230"/>
      <c r="F44" s="230"/>
    </row>
    <row r="45" ht="12.75" customHeight="1">
      <c r="A45" s="230"/>
      <c r="B45" s="230"/>
      <c r="C45" s="230"/>
      <c r="D45" s="230"/>
      <c r="E45" s="230"/>
      <c r="F45" s="230"/>
    </row>
    <row r="46" ht="12.75" customHeight="1">
      <c r="A46" s="230"/>
      <c r="B46" s="230"/>
      <c r="C46" s="230"/>
      <c r="D46" s="230"/>
      <c r="E46" s="230"/>
      <c r="F46" s="230"/>
    </row>
    <row r="47" ht="12.75" customHeight="1">
      <c r="A47" s="230"/>
      <c r="B47" s="230"/>
      <c r="C47" s="230"/>
      <c r="D47" s="230"/>
      <c r="E47" s="230"/>
      <c r="F47" s="230"/>
    </row>
    <row r="48" ht="12.75" customHeight="1">
      <c r="A48" s="230"/>
      <c r="B48" s="230"/>
      <c r="C48" s="230"/>
      <c r="D48" s="230"/>
      <c r="E48" s="230"/>
      <c r="F48" s="230"/>
    </row>
    <row r="49" ht="12.75" customHeight="1">
      <c r="A49" s="230"/>
      <c r="B49" s="230"/>
      <c r="C49" s="230"/>
      <c r="D49" s="230"/>
      <c r="E49" s="230"/>
      <c r="F49" s="230"/>
    </row>
    <row r="50" ht="12.75" customHeight="1">
      <c r="A50" s="230"/>
      <c r="B50" s="230"/>
      <c r="C50" s="230"/>
      <c r="D50" s="230"/>
      <c r="E50" s="230"/>
      <c r="F50" s="230"/>
    </row>
  </sheetData>
  <mergeCells count="3">
    <mergeCell ref="H1:K1"/>
    <mergeCell ref="N1:Q1"/>
    <mergeCell ref="A1:F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>
      <pane topLeftCell="I7" activePane="bottomRight" state="frozen" xSplit="8" ySplit="6"/>
    </sheetView>
  </sheetViews>
  <sheetFormatPr baseColWidth="10" defaultColWidth="9" defaultRowHeight="12.75" customHeight="1"/>
  <cols>
    <col min="1" max="1" width="6.1640625" customWidth="1" style="13"/>
    <col min="2" max="2" width="13.6640625" customWidth="1" style="13"/>
    <col min="3" max="3" width="7.5" customWidth="1" style="13"/>
    <col min="4" max="4" width="11.4990234375" customWidth="1" style="14"/>
    <col min="5" max="6" width="22.5" customWidth="1" style="13"/>
    <col min="7" max="7" width="12.1640625" customWidth="1" style="13"/>
    <col min="8" max="8" width="21" customWidth="1" style="13"/>
    <col min="9" max="9" width="27.9990234375" customWidth="1" style="13"/>
    <col min="10" max="10" width="12.83203125" customWidth="1" style="15"/>
    <col min="11" max="11" width="13.8310546875" customWidth="1" style="15"/>
    <col min="12" max="12" width="22.5" customWidth="1" style="13"/>
    <col min="13" max="13" width="26.4990234375" customWidth="1" style="13"/>
    <col min="14" max="14" width="11.8330078125" customWidth="1" style="16"/>
    <col min="15" max="15" width="9" style="13"/>
    <col min="16" max="16" width="15.3310546875" customWidth="1" style="13"/>
    <col min="17" max="17" width="13.5" customWidth="1" style="13"/>
    <col min="18" max="18" width="28.5" customWidth="1" style="13"/>
    <col min="19" max="19" width="16.3330078125" customWidth="1" style="13"/>
    <col min="20" max="21" width="9" style="13"/>
    <col min="22" max="22" width="32.33203125" customWidth="1" style="13"/>
    <col min="23" max="23" width="9" style="13"/>
    <col min="24" max="24" width="16.8310546875" customWidth="1" style="11"/>
    <col min="25" max="25" width="27.9990234375" customWidth="1" style="13"/>
    <col min="26" max="26" width="19.8310546875" customWidth="1" style="13"/>
    <col min="27" max="27" width="12.498046875" customWidth="1" style="13"/>
    <col min="28" max="28" width="20.8330078125" customWidth="1" style="13"/>
    <col min="29" max="30" width="9" style="13"/>
    <col min="31" max="31" width="29.1650390625" customWidth="1" style="13"/>
    <col min="32" max="32" width="13.166015625" customWidth="1" style="13"/>
    <col min="33" max="33" width="12.9990234375" customWidth="1" style="13"/>
    <col min="34" max="34" width="11.33203125" customWidth="1" style="13"/>
    <col min="35" max="35" width="13.5" customWidth="1" style="16"/>
    <col min="36" max="36" width="15.6650390625" customWidth="1" style="17"/>
    <col min="37" max="37" width="15.498046875" customWidth="1" style="13"/>
    <col min="38" max="38" width="9.1640625" customWidth="1" style="13"/>
    <col min="39" max="39" width="11.666015625" customWidth="1" style="11"/>
    <col min="40" max="40" width="9" style="11"/>
    <col min="41" max="41" width="11.33203125" customWidth="1" style="18"/>
    <col min="42" max="42" width="9" style="15"/>
    <col min="43" max="44" width="13.166015625" customWidth="1" style="19"/>
    <col min="45" max="45" width="9" style="15"/>
    <col min="46" max="46" width="11.666015625" customWidth="1" style="11"/>
    <col min="47" max="47" width="9" customWidth="1" style="13"/>
    <col min="48" max="48" width="9" style="13"/>
    <col min="49" max="49" width="16.6640625" customWidth="1" style="13"/>
    <col min="50" max="50" width="30.83203125" customWidth="1" style="13"/>
    <col min="51" max="51" width="9" style="13"/>
    <col min="52" max="52" width="9" style="20"/>
  </cols>
  <sheetData>
    <row r="1" ht="25.5" customHeight="1" hidden="1" outlineLevel="1">
      <c r="A1" s="21" t="s">
        <v>26</v>
      </c>
      <c r="B1" s="22" t="s">
        <v>27</v>
      </c>
      <c r="C1" s="21" t="s">
        <v>28</v>
      </c>
      <c r="D1" s="23"/>
      <c r="E1" s="24"/>
      <c r="F1" s="24"/>
      <c r="G1" s="24" t="s">
        <v>29</v>
      </c>
      <c r="L1" s="24" t="s">
        <v>30</v>
      </c>
      <c r="M1" s="71" t="s">
        <v>31</v>
      </c>
      <c r="N1" s="72"/>
      <c r="O1" s="21" t="s">
        <v>32</v>
      </c>
      <c r="P1" s="24"/>
      <c r="Q1" s="24"/>
      <c r="R1" s="23"/>
      <c r="S1" s="23"/>
      <c r="T1" s="23"/>
      <c r="U1" s="23"/>
      <c r="V1" s="23"/>
      <c r="W1" s="97" t="s">
        <v>33</v>
      </c>
      <c r="X1" s="98" t="s">
        <v>34</v>
      </c>
      <c r="Y1" s="23"/>
      <c r="Z1" s="23"/>
      <c r="AA1" s="98" t="s">
        <v>35</v>
      </c>
      <c r="AB1" s="23"/>
      <c r="AC1" s="23"/>
      <c r="AD1" s="23"/>
      <c r="AE1" s="23"/>
      <c r="AF1" s="117"/>
      <c r="AG1" s="117"/>
      <c r="AH1" s="117"/>
      <c r="AI1" s="126"/>
      <c r="AJ1" s="127"/>
      <c r="AK1" s="24"/>
      <c r="AL1" s="23"/>
      <c r="AM1" s="128"/>
      <c r="AN1" s="117"/>
      <c r="AO1" s="126"/>
      <c r="AP1" s="141"/>
      <c r="AQ1" s="142"/>
      <c r="AR1" s="142"/>
      <c r="AS1" s="143"/>
      <c r="AT1" s="117"/>
      <c r="AU1" s="118"/>
      <c r="AV1" s="118"/>
      <c r="AW1" s="98" t="s">
        <v>36</v>
      </c>
      <c r="AX1" s="27"/>
      <c r="AY1" s="27"/>
      <c r="AZ1" s="14"/>
    </row>
    <row r="2" ht="25.5" customHeight="1" hidden="1" outlineLevel="1">
      <c r="A2" s="25" t="s">
        <v>37</v>
      </c>
      <c r="B2" s="11" t="s">
        <v>38</v>
      </c>
      <c r="C2" s="26" t="s">
        <v>39</v>
      </c>
      <c r="D2" s="27"/>
      <c r="G2" s="28" t="s">
        <v>40</v>
      </c>
      <c r="L2" s="13" t="s">
        <v>41</v>
      </c>
      <c r="M2" s="73" t="s">
        <v>42</v>
      </c>
      <c r="N2" s="74"/>
      <c r="O2" s="26" t="s">
        <v>43</v>
      </c>
      <c r="R2" s="27"/>
      <c r="S2" s="27"/>
      <c r="T2" s="27"/>
      <c r="U2" s="27"/>
      <c r="V2" s="27"/>
      <c r="W2" s="11" t="s">
        <v>44</v>
      </c>
      <c r="X2" s="13" t="s">
        <v>45</v>
      </c>
      <c r="Y2" s="27"/>
      <c r="Z2" s="27"/>
      <c r="AA2" s="28" t="s">
        <v>46</v>
      </c>
      <c r="AB2" s="27"/>
      <c r="AC2" s="27"/>
      <c r="AD2" s="27"/>
      <c r="AE2" s="27"/>
      <c r="AF2" s="118"/>
      <c r="AG2" s="118"/>
      <c r="AH2" s="118"/>
      <c r="AI2" s="129"/>
      <c r="AJ2" s="15"/>
      <c r="AL2" s="27"/>
      <c r="AM2" s="25"/>
      <c r="AN2" s="118"/>
      <c r="AO2" s="129"/>
      <c r="AP2" s="144"/>
      <c r="AQ2" s="145"/>
      <c r="AR2" s="145"/>
      <c r="AS2" s="146"/>
      <c r="AT2" s="118"/>
      <c r="AU2" s="118"/>
      <c r="AV2" s="118"/>
      <c r="AW2" s="11" t="s">
        <v>47</v>
      </c>
      <c r="AX2" s="27"/>
      <c r="AY2" s="27"/>
      <c r="AZ2" s="14"/>
    </row>
    <row r="3" ht="38.25" customHeight="1" hidden="1" outlineLevel="1">
      <c r="A3" s="28" t="s">
        <v>48</v>
      </c>
      <c r="B3" s="11" t="s">
        <v>49</v>
      </c>
      <c r="C3" s="29" t="s">
        <v>50</v>
      </c>
      <c r="D3" s="27"/>
      <c r="G3" s="28" t="s">
        <v>51</v>
      </c>
      <c r="L3" s="13" t="s">
        <v>52</v>
      </c>
      <c r="M3" s="13" t="s">
        <v>53</v>
      </c>
      <c r="N3" s="74"/>
      <c r="O3" s="29" t="s">
        <v>54</v>
      </c>
      <c r="R3" s="27"/>
      <c r="S3" s="27"/>
      <c r="T3" s="27"/>
      <c r="U3" s="27"/>
      <c r="V3" s="27"/>
      <c r="W3" s="11" t="s">
        <v>55</v>
      </c>
      <c r="X3" s="13" t="s">
        <v>56</v>
      </c>
      <c r="Y3" s="27"/>
      <c r="Z3" s="27"/>
      <c r="AA3" s="28" t="s">
        <v>57</v>
      </c>
      <c r="AB3" s="27"/>
      <c r="AC3" s="27"/>
      <c r="AD3" s="27"/>
      <c r="AE3" s="27"/>
      <c r="AF3" s="118"/>
      <c r="AG3" s="118"/>
      <c r="AH3" s="118"/>
      <c r="AI3" s="129"/>
      <c r="AJ3" s="15"/>
      <c r="AL3" s="27"/>
      <c r="AM3" s="25"/>
      <c r="AN3" s="118"/>
      <c r="AO3" s="129"/>
      <c r="AP3" s="144"/>
      <c r="AQ3" s="145"/>
      <c r="AR3" s="145"/>
      <c r="AS3" s="146"/>
      <c r="AT3" s="118"/>
      <c r="AU3" s="118"/>
      <c r="AV3" s="118"/>
      <c r="AW3" s="11" t="s">
        <v>58</v>
      </c>
      <c r="AX3" s="27"/>
      <c r="AY3" s="27"/>
      <c r="AZ3" s="14"/>
    </row>
    <row r="4" ht="25.5" customHeight="1" hidden="1" outlineLevel="1">
      <c r="A4" s="30" t="s">
        <v>59</v>
      </c>
      <c r="B4" s="11" t="s">
        <v>60</v>
      </c>
      <c r="C4" s="26" t="s">
        <v>61</v>
      </c>
      <c r="D4" s="27"/>
      <c r="G4" s="28" t="s">
        <v>62</v>
      </c>
      <c r="L4" s="13" t="s">
        <v>63</v>
      </c>
      <c r="M4" s="13" t="s">
        <v>64</v>
      </c>
      <c r="N4" s="74"/>
      <c r="O4" s="29" t="s">
        <v>65</v>
      </c>
      <c r="R4" s="27"/>
      <c r="S4" s="27"/>
      <c r="T4" s="27"/>
      <c r="U4" s="27"/>
      <c r="V4" s="27"/>
      <c r="W4" s="11" t="s">
        <v>66</v>
      </c>
      <c r="X4" s="13" t="s">
        <v>67</v>
      </c>
      <c r="Y4" s="27"/>
      <c r="Z4" s="27"/>
      <c r="AA4" s="28" t="s">
        <v>68</v>
      </c>
      <c r="AB4" s="27"/>
      <c r="AC4" s="27"/>
      <c r="AD4" s="27"/>
      <c r="AE4" s="27"/>
      <c r="AF4" s="118"/>
      <c r="AG4" s="118"/>
      <c r="AH4" s="118"/>
      <c r="AI4" s="129"/>
      <c r="AJ4" s="15"/>
      <c r="AL4" s="27"/>
      <c r="AM4" s="25"/>
      <c r="AN4" s="118"/>
      <c r="AO4" s="129"/>
      <c r="AP4" s="144"/>
      <c r="AQ4" s="145"/>
      <c r="AR4" s="145"/>
      <c r="AS4" s="146"/>
      <c r="AT4" s="118"/>
      <c r="AU4" s="118"/>
      <c r="AV4" s="118"/>
      <c r="AW4" s="11" t="s">
        <v>69</v>
      </c>
      <c r="AX4" s="27"/>
      <c r="AY4" s="27"/>
      <c r="AZ4" s="14"/>
    </row>
    <row r="5" ht="25.5" customHeight="1" hidden="1" outlineLevel="1">
      <c r="A5" s="30" t="s">
        <v>70</v>
      </c>
      <c r="B5" s="11" t="s">
        <v>71</v>
      </c>
      <c r="C5" s="31"/>
      <c r="D5" s="27"/>
      <c r="G5" s="28" t="s">
        <v>72</v>
      </c>
      <c r="L5" s="13" t="s">
        <v>73</v>
      </c>
      <c r="M5" s="73" t="s">
        <v>74</v>
      </c>
      <c r="N5" s="74"/>
      <c r="O5" s="26" t="s">
        <v>75</v>
      </c>
      <c r="R5" s="27"/>
      <c r="S5" s="27"/>
      <c r="T5" s="27"/>
      <c r="U5" s="27"/>
      <c r="V5" s="27"/>
      <c r="W5" s="99" t="s">
        <v>76</v>
      </c>
      <c r="X5" s="13" t="s">
        <v>77</v>
      </c>
      <c r="Y5" s="27"/>
      <c r="Z5" s="27"/>
      <c r="AA5" s="28" t="s">
        <v>78</v>
      </c>
      <c r="AB5" s="27"/>
      <c r="AC5" s="27"/>
      <c r="AD5" s="27"/>
      <c r="AE5" s="27"/>
      <c r="AF5" s="118"/>
      <c r="AG5" s="118"/>
      <c r="AH5" s="118"/>
      <c r="AI5" s="129"/>
      <c r="AJ5" s="15"/>
      <c r="AL5" s="27"/>
      <c r="AM5" s="25"/>
      <c r="AN5" s="118"/>
      <c r="AO5" s="129"/>
      <c r="AP5" s="144"/>
      <c r="AQ5" s="145"/>
      <c r="AR5" s="145"/>
      <c r="AS5" s="146"/>
      <c r="AT5" s="118"/>
      <c r="AU5" s="118"/>
      <c r="AV5" s="118"/>
      <c r="AW5" s="99" t="s">
        <v>79</v>
      </c>
      <c r="AX5" s="27"/>
      <c r="AY5" s="27"/>
      <c r="AZ5" s="14"/>
    </row>
    <row r="6" ht="25.5" customHeight="1" hidden="1" outlineLevel="1">
      <c r="B6" s="11"/>
      <c r="C6" s="32"/>
      <c r="D6" s="33"/>
      <c r="G6" s="28" t="s">
        <v>80</v>
      </c>
      <c r="L6" s="13" t="s">
        <v>81</v>
      </c>
      <c r="M6" s="75" t="s">
        <v>82</v>
      </c>
      <c r="N6" s="74"/>
      <c r="R6" s="27"/>
      <c r="S6" s="27"/>
      <c r="T6" s="27"/>
      <c r="U6" s="27"/>
      <c r="V6" s="27"/>
      <c r="W6" s="99" t="s">
        <v>83</v>
      </c>
      <c r="X6" s="28" t="s">
        <v>84</v>
      </c>
      <c r="Y6" s="27"/>
      <c r="Z6" s="27"/>
      <c r="AB6" s="27"/>
      <c r="AC6" s="27"/>
      <c r="AD6" s="27"/>
      <c r="AE6" s="27"/>
      <c r="AF6" s="118"/>
      <c r="AG6" s="118"/>
      <c r="AH6" s="118"/>
      <c r="AI6" s="129"/>
      <c r="AJ6" s="15"/>
      <c r="AL6" s="27"/>
      <c r="AM6" s="25"/>
      <c r="AN6" s="118"/>
      <c r="AO6" s="129"/>
      <c r="AP6" s="144"/>
      <c r="AQ6" s="145"/>
      <c r="AR6" s="145"/>
      <c r="AS6" s="146"/>
      <c r="AT6" s="118"/>
      <c r="AU6" s="118"/>
      <c r="AV6" s="118"/>
      <c r="AW6" s="11" t="s">
        <v>85</v>
      </c>
      <c r="AX6" s="27"/>
      <c r="AY6" s="27"/>
      <c r="AZ6" s="14"/>
    </row>
    <row r="7" ht="25.5" customHeight="1" hidden="1" outlineLevel="1">
      <c r="C7" s="34"/>
      <c r="D7" s="35"/>
      <c r="G7" s="28" t="s">
        <v>86</v>
      </c>
      <c r="L7" s="13" t="s">
        <v>87</v>
      </c>
      <c r="M7" s="75" t="s">
        <v>88</v>
      </c>
      <c r="N7" s="74" t="s">
        <v>89</v>
      </c>
      <c r="R7" s="27"/>
      <c r="S7" s="27"/>
      <c r="T7" s="27"/>
      <c r="U7" s="27"/>
      <c r="V7" s="27"/>
      <c r="W7" s="99" t="s">
        <v>90</v>
      </c>
      <c r="X7" s="28" t="s">
        <v>91</v>
      </c>
      <c r="Y7" s="27"/>
      <c r="Z7" s="27"/>
      <c r="AB7" s="27"/>
      <c r="AC7" s="27"/>
      <c r="AD7" s="27"/>
      <c r="AE7" s="27"/>
      <c r="AF7" s="118"/>
      <c r="AG7" s="118"/>
      <c r="AH7" s="118"/>
      <c r="AI7" s="129"/>
      <c r="AL7" s="27"/>
      <c r="AM7" s="25"/>
      <c r="AN7" s="118"/>
      <c r="AO7" s="129"/>
      <c r="AP7" s="144"/>
      <c r="AQ7" s="145"/>
      <c r="AR7" s="145"/>
      <c r="AS7" s="146"/>
      <c r="AT7" s="118"/>
      <c r="AU7" s="118"/>
      <c r="AV7" s="118"/>
      <c r="AW7" s="27"/>
      <c r="AX7" s="27"/>
      <c r="AY7" s="27"/>
      <c r="AZ7" s="14"/>
    </row>
    <row r="8" ht="25.5" customHeight="1" hidden="1" outlineLevel="1">
      <c r="C8" s="34"/>
      <c r="D8" s="33"/>
      <c r="G8" s="28" t="s">
        <v>92</v>
      </c>
      <c r="L8" s="13" t="s">
        <v>93</v>
      </c>
      <c r="M8" s="73" t="s">
        <v>94</v>
      </c>
      <c r="N8" s="74"/>
      <c r="R8" s="27"/>
      <c r="S8" s="27"/>
      <c r="T8" s="27"/>
      <c r="U8" s="27"/>
      <c r="V8" s="27"/>
      <c r="W8" s="11" t="s">
        <v>95</v>
      </c>
      <c r="X8" s="28" t="s">
        <v>96</v>
      </c>
      <c r="Y8" s="27"/>
      <c r="Z8" s="27"/>
      <c r="AA8" s="28"/>
      <c r="AB8" s="27"/>
      <c r="AC8" s="27"/>
      <c r="AD8" s="27"/>
      <c r="AE8" s="27"/>
      <c r="AF8" s="118"/>
      <c r="AG8" s="118"/>
      <c r="AH8" s="118"/>
      <c r="AI8" s="129"/>
      <c r="AL8" s="27"/>
      <c r="AM8" s="25"/>
      <c r="AN8" s="118"/>
      <c r="AO8" s="129"/>
      <c r="AP8" s="144"/>
      <c r="AQ8" s="145"/>
      <c r="AR8" s="145"/>
      <c r="AS8" s="146"/>
      <c r="AT8" s="118"/>
      <c r="AU8" s="118"/>
      <c r="AV8" s="118"/>
      <c r="AW8" s="27"/>
      <c r="AX8" s="27"/>
      <c r="AY8" s="27"/>
      <c r="AZ8" s="14"/>
    </row>
    <row r="9" ht="25.5" customHeight="1" hidden="1" outlineLevel="1">
      <c r="C9" s="34"/>
      <c r="D9" s="33"/>
      <c r="G9" s="28" t="s">
        <v>97</v>
      </c>
      <c r="L9" s="13" t="s">
        <v>98</v>
      </c>
      <c r="M9" s="73" t="s">
        <v>99</v>
      </c>
      <c r="N9" s="74"/>
      <c r="R9" s="27"/>
      <c r="S9" s="27"/>
      <c r="T9" s="27"/>
      <c r="U9" s="27"/>
      <c r="V9" s="27"/>
      <c r="W9" s="28" t="s">
        <v>100</v>
      </c>
      <c r="X9" s="100"/>
      <c r="Y9" s="27"/>
      <c r="Z9" s="27"/>
      <c r="AA9" s="100"/>
      <c r="AB9" s="27"/>
      <c r="AC9" s="27"/>
      <c r="AD9" s="27"/>
      <c r="AE9" s="27"/>
      <c r="AF9" s="118"/>
      <c r="AG9" s="118"/>
      <c r="AH9" s="118"/>
      <c r="AI9" s="129"/>
      <c r="AL9" s="27"/>
      <c r="AM9" s="25"/>
      <c r="AN9" s="118"/>
      <c r="AO9" s="129"/>
      <c r="AP9" s="144"/>
      <c r="AQ9" s="145"/>
      <c r="AR9" s="145"/>
      <c r="AS9" s="146"/>
      <c r="AT9" s="118"/>
      <c r="AU9" s="118"/>
      <c r="AV9" s="118"/>
      <c r="AW9" s="27"/>
      <c r="AX9" s="27"/>
      <c r="AY9" s="27"/>
      <c r="AZ9" s="14"/>
    </row>
    <row r="10" ht="25.5" customHeight="1" hidden="1" outlineLevel="1">
      <c r="D10" s="27"/>
      <c r="G10" s="28" t="s">
        <v>101</v>
      </c>
      <c r="L10" s="13" t="s">
        <v>102</v>
      </c>
      <c r="M10" s="73" t="s">
        <v>103</v>
      </c>
      <c r="N10" s="74"/>
      <c r="R10" s="27"/>
      <c r="S10" s="27"/>
      <c r="T10" s="27"/>
      <c r="U10" s="27"/>
      <c r="V10" s="27"/>
      <c r="W10" s="11" t="s">
        <v>104</v>
      </c>
      <c r="X10" s="100"/>
      <c r="Y10" s="27"/>
      <c r="Z10" s="27"/>
      <c r="AA10" s="100"/>
      <c r="AB10" s="27"/>
      <c r="AC10" s="27"/>
      <c r="AD10" s="27"/>
      <c r="AE10" s="27"/>
      <c r="AF10" s="118"/>
      <c r="AG10" s="118"/>
      <c r="AH10" s="118"/>
      <c r="AI10" s="129"/>
      <c r="AL10" s="27"/>
      <c r="AM10" s="25"/>
      <c r="AN10" s="118"/>
      <c r="AO10" s="129"/>
      <c r="AP10" s="144"/>
      <c r="AQ10" s="145"/>
      <c r="AR10" s="145"/>
      <c r="AS10" s="146"/>
      <c r="AT10" s="118"/>
      <c r="AU10" s="118"/>
      <c r="AV10" s="118"/>
      <c r="AW10" s="27"/>
      <c r="AX10" s="27"/>
      <c r="AY10" s="27"/>
      <c r="AZ10" s="14"/>
    </row>
    <row r="11" ht="13.1" customHeight="1" hidden="1" outlineLevel="1">
      <c r="D11" s="27"/>
      <c r="G11" s="28" t="s">
        <v>105</v>
      </c>
      <c r="L11" s="13" t="s">
        <v>106</v>
      </c>
      <c r="M11" s="13" t="s">
        <v>107</v>
      </c>
      <c r="N11" s="74"/>
      <c r="R11" s="27"/>
      <c r="S11" s="27"/>
      <c r="T11" s="27"/>
      <c r="U11" s="27"/>
      <c r="V11" s="27"/>
      <c r="W11" s="27"/>
      <c r="X11" s="100"/>
      <c r="Y11" s="27"/>
      <c r="Z11" s="27"/>
      <c r="AA11" s="100"/>
      <c r="AB11" s="27"/>
      <c r="AC11" s="27"/>
      <c r="AD11" s="27"/>
      <c r="AE11" s="27"/>
      <c r="AF11" s="118"/>
      <c r="AG11" s="118"/>
      <c r="AH11" s="118"/>
      <c r="AI11" s="129"/>
      <c r="AL11" s="27"/>
      <c r="AM11" s="25"/>
      <c r="AN11" s="118"/>
      <c r="AO11" s="129"/>
      <c r="AP11" s="144"/>
      <c r="AQ11" s="145"/>
      <c r="AR11" s="145"/>
      <c r="AS11" s="146"/>
      <c r="AT11" s="118"/>
      <c r="AU11" s="118"/>
      <c r="AV11" s="118"/>
      <c r="AW11" s="27"/>
      <c r="AX11" s="27"/>
      <c r="AY11" s="27"/>
      <c r="AZ11" s="14"/>
    </row>
    <row r="12" ht="25.5" customHeight="1" hidden="1" outlineLevel="1">
      <c r="D12" s="27"/>
      <c r="G12" s="28" t="s">
        <v>108</v>
      </c>
      <c r="L12" s="13" t="s">
        <v>109</v>
      </c>
      <c r="N12" s="74"/>
      <c r="R12" s="27"/>
      <c r="S12" s="27"/>
      <c r="T12" s="27"/>
      <c r="U12" s="27"/>
      <c r="V12" s="27"/>
      <c r="W12" s="27"/>
      <c r="X12" s="100"/>
      <c r="Y12" s="27"/>
      <c r="Z12" s="27"/>
      <c r="AA12" s="11"/>
      <c r="AB12" s="27"/>
      <c r="AC12" s="27"/>
      <c r="AD12" s="27"/>
      <c r="AE12" s="27"/>
      <c r="AF12" s="118"/>
      <c r="AG12" s="118"/>
      <c r="AH12" s="118"/>
      <c r="AI12" s="129"/>
      <c r="AL12" s="27"/>
      <c r="AM12" s="25"/>
      <c r="AN12" s="118"/>
      <c r="AO12" s="129"/>
      <c r="AP12" s="144"/>
      <c r="AQ12" s="145"/>
      <c r="AR12" s="145"/>
      <c r="AS12" s="146"/>
      <c r="AT12" s="118"/>
      <c r="AU12" s="118"/>
      <c r="AV12" s="118"/>
      <c r="AW12" s="27"/>
      <c r="AX12" s="27"/>
      <c r="AY12" s="27"/>
      <c r="AZ12" s="14"/>
    </row>
    <row r="13" ht="25.5" customHeight="1" hidden="1" outlineLevel="1">
      <c r="D13" s="27"/>
      <c r="G13" s="28" t="s">
        <v>110</v>
      </c>
      <c r="L13" s="13" t="s">
        <v>111</v>
      </c>
      <c r="N13" s="74"/>
      <c r="R13" s="27"/>
      <c r="S13" s="27"/>
      <c r="T13" s="27"/>
      <c r="U13" s="27"/>
      <c r="V13" s="27"/>
      <c r="W13" s="27"/>
      <c r="X13" s="100"/>
      <c r="Y13" s="27"/>
      <c r="Z13" s="27"/>
      <c r="AA13" s="27"/>
      <c r="AB13" s="27"/>
      <c r="AC13" s="27"/>
      <c r="AD13" s="27"/>
      <c r="AE13" s="27"/>
      <c r="AF13" s="118"/>
      <c r="AG13" s="118"/>
      <c r="AH13" s="118"/>
      <c r="AI13" s="129"/>
      <c r="AL13" s="27"/>
      <c r="AM13" s="25"/>
      <c r="AN13" s="118"/>
      <c r="AO13" s="129"/>
      <c r="AP13" s="144"/>
      <c r="AQ13" s="145"/>
      <c r="AR13" s="145"/>
      <c r="AS13" s="146"/>
      <c r="AT13" s="118"/>
      <c r="AU13" s="118"/>
      <c r="AV13" s="118"/>
      <c r="AW13" s="27"/>
      <c r="AX13" s="27"/>
      <c r="AY13" s="27"/>
      <c r="AZ13" s="14"/>
    </row>
    <row r="14" ht="27.75" customHeight="1" hidden="1" outlineLevel="1">
      <c r="D14" s="27"/>
      <c r="G14" s="28" t="s">
        <v>112</v>
      </c>
      <c r="L14" s="13" t="s">
        <v>113</v>
      </c>
      <c r="N14" s="74"/>
      <c r="R14" s="27"/>
      <c r="S14" s="27"/>
      <c r="T14" s="27"/>
      <c r="U14" s="27"/>
      <c r="V14" s="27"/>
      <c r="W14" s="27"/>
      <c r="X14" s="100"/>
      <c r="Y14" s="27"/>
      <c r="Z14" s="27"/>
      <c r="AA14" s="27"/>
      <c r="AB14" s="27"/>
      <c r="AC14" s="27"/>
      <c r="AD14" s="27"/>
      <c r="AE14" s="27"/>
      <c r="AF14" s="118"/>
      <c r="AG14" s="118"/>
      <c r="AH14" s="118"/>
      <c r="AI14" s="129"/>
      <c r="AL14" s="27"/>
      <c r="AM14" s="25"/>
      <c r="AN14" s="118"/>
      <c r="AO14" s="129"/>
      <c r="AP14" s="144"/>
      <c r="AQ14" s="145"/>
      <c r="AR14" s="145"/>
      <c r="AS14" s="146"/>
      <c r="AT14" s="118"/>
      <c r="AU14" s="118"/>
      <c r="AV14" s="118"/>
      <c r="AW14" s="27"/>
      <c r="AX14" s="27"/>
      <c r="AY14" s="27"/>
      <c r="AZ14" s="14"/>
    </row>
    <row r="15" ht="25.5" customHeight="1" hidden="1" outlineLevel="1">
      <c r="D15" s="27"/>
      <c r="G15" s="28" t="s">
        <v>114</v>
      </c>
      <c r="L15" s="13" t="s">
        <v>115</v>
      </c>
      <c r="N15" s="74"/>
      <c r="R15" s="27"/>
      <c r="S15" s="27"/>
      <c r="T15" s="27"/>
      <c r="U15" s="27"/>
      <c r="V15" s="27"/>
      <c r="W15" s="27"/>
      <c r="X15" s="100"/>
      <c r="Y15" s="27"/>
      <c r="Z15" s="27"/>
      <c r="AA15" s="27"/>
      <c r="AB15" s="27"/>
      <c r="AC15" s="27"/>
      <c r="AD15" s="27"/>
      <c r="AE15" s="27"/>
      <c r="AF15" s="118"/>
      <c r="AG15" s="118"/>
      <c r="AH15" s="118"/>
      <c r="AI15" s="129"/>
      <c r="AL15" s="27"/>
      <c r="AM15" s="25"/>
      <c r="AN15" s="118"/>
      <c r="AO15" s="129"/>
      <c r="AP15" s="144"/>
      <c r="AQ15" s="145"/>
      <c r="AR15" s="145"/>
      <c r="AS15" s="146"/>
      <c r="AT15" s="118"/>
      <c r="AU15" s="118"/>
      <c r="AV15" s="118"/>
      <c r="AW15" s="27"/>
      <c r="AX15" s="27"/>
      <c r="AY15" s="27"/>
      <c r="AZ15" s="14"/>
    </row>
    <row r="16" ht="25.5" customHeight="1" hidden="1" outlineLevel="1">
      <c r="D16" s="27"/>
      <c r="G16" s="28" t="s">
        <v>116</v>
      </c>
      <c r="L16" s="13" t="s">
        <v>117</v>
      </c>
      <c r="N16" s="74"/>
      <c r="R16" s="27"/>
      <c r="S16" s="27"/>
      <c r="T16" s="27"/>
      <c r="U16" s="27"/>
      <c r="V16" s="27"/>
      <c r="W16" s="27"/>
      <c r="X16" s="100"/>
      <c r="Y16" s="27"/>
      <c r="Z16" s="27"/>
      <c r="AA16" s="27"/>
      <c r="AB16" s="27"/>
      <c r="AC16" s="27"/>
      <c r="AD16" s="27"/>
      <c r="AE16" s="27"/>
      <c r="AF16" s="118"/>
      <c r="AG16" s="118"/>
      <c r="AH16" s="118"/>
      <c r="AI16" s="129"/>
      <c r="AL16" s="27"/>
      <c r="AM16" s="25"/>
      <c r="AN16" s="118"/>
      <c r="AO16" s="129"/>
      <c r="AP16" s="144"/>
      <c r="AQ16" s="145"/>
      <c r="AR16" s="145"/>
      <c r="AS16" s="146"/>
      <c r="AT16" s="118"/>
      <c r="AU16" s="118"/>
      <c r="AV16" s="118"/>
      <c r="AW16" s="27"/>
      <c r="AX16" s="27"/>
      <c r="AY16" s="27"/>
      <c r="AZ16" s="14"/>
    </row>
    <row r="17" ht="13.1" customHeight="1" hidden="1" outlineLevel="1">
      <c r="D17" s="27"/>
      <c r="G17" s="28" t="s">
        <v>118</v>
      </c>
      <c r="L17" s="13" t="s">
        <v>119</v>
      </c>
      <c r="N17" s="74"/>
      <c r="R17" s="27"/>
      <c r="S17" s="27"/>
      <c r="T17" s="27"/>
      <c r="U17" s="27"/>
      <c r="V17" s="27"/>
      <c r="W17" s="27"/>
      <c r="X17" s="100"/>
      <c r="Y17" s="27"/>
      <c r="Z17" s="27"/>
      <c r="AA17" s="27"/>
      <c r="AB17" s="27"/>
      <c r="AC17" s="27"/>
      <c r="AD17" s="27"/>
      <c r="AE17" s="27"/>
      <c r="AF17" s="118"/>
      <c r="AG17" s="118"/>
      <c r="AH17" s="118"/>
      <c r="AI17" s="129"/>
      <c r="AL17" s="27"/>
      <c r="AM17" s="25"/>
      <c r="AN17" s="118"/>
      <c r="AO17" s="129"/>
      <c r="AP17" s="144"/>
      <c r="AQ17" s="145"/>
      <c r="AR17" s="145"/>
      <c r="AS17" s="146"/>
      <c r="AT17" s="118"/>
      <c r="AU17" s="118"/>
      <c r="AV17" s="118"/>
      <c r="AW17" s="27"/>
      <c r="AX17" s="27"/>
      <c r="AY17" s="27"/>
      <c r="AZ17" s="14"/>
    </row>
    <row r="18" ht="25.5" customHeight="1" hidden="1" outlineLevel="1">
      <c r="D18" s="27"/>
      <c r="G18" s="28" t="s">
        <v>120</v>
      </c>
      <c r="L18" s="13" t="s">
        <v>121</v>
      </c>
      <c r="N18" s="74"/>
      <c r="R18" s="27"/>
      <c r="S18" s="27"/>
      <c r="T18" s="27"/>
      <c r="U18" s="27"/>
      <c r="V18" s="27"/>
      <c r="W18" s="27"/>
      <c r="X18" s="100"/>
      <c r="Y18" s="27"/>
      <c r="Z18" s="27"/>
      <c r="AA18" s="27"/>
      <c r="AB18" s="27"/>
      <c r="AC18" s="27"/>
      <c r="AD18" s="27"/>
      <c r="AE18" s="27"/>
      <c r="AF18" s="118"/>
      <c r="AG18" s="118"/>
      <c r="AH18" s="118"/>
      <c r="AI18" s="129"/>
      <c r="AL18" s="27"/>
      <c r="AM18" s="25"/>
      <c r="AN18" s="118"/>
      <c r="AO18" s="129"/>
      <c r="AP18" s="144"/>
      <c r="AQ18" s="145"/>
      <c r="AR18" s="145"/>
      <c r="AS18" s="146"/>
      <c r="AT18" s="118"/>
      <c r="AU18" s="118"/>
      <c r="AV18" s="118"/>
      <c r="AW18" s="27"/>
      <c r="AX18" s="27"/>
      <c r="AY18" s="27"/>
      <c r="AZ18" s="14"/>
    </row>
    <row r="19" ht="25.5" customHeight="1" hidden="1" outlineLevel="1">
      <c r="C19" s="27"/>
      <c r="D19" s="27"/>
      <c r="E19" s="14"/>
      <c r="F19" s="14"/>
      <c r="G19" s="36" t="s">
        <v>122</v>
      </c>
      <c r="H19" s="27"/>
      <c r="L19" s="14" t="s">
        <v>123</v>
      </c>
      <c r="N19" s="74"/>
      <c r="R19" s="27"/>
      <c r="S19" s="27"/>
      <c r="T19" s="27"/>
      <c r="U19" s="27"/>
      <c r="V19" s="27"/>
      <c r="W19" s="27"/>
      <c r="X19" s="100"/>
      <c r="Y19" s="27"/>
      <c r="Z19" s="27"/>
      <c r="AA19" s="27"/>
      <c r="AB19" s="27"/>
      <c r="AC19" s="27"/>
      <c r="AD19" s="27"/>
      <c r="AE19" s="27"/>
      <c r="AF19" s="118"/>
      <c r="AG19" s="118"/>
      <c r="AH19" s="118"/>
      <c r="AI19" s="129"/>
      <c r="AL19" s="27"/>
      <c r="AM19" s="25"/>
      <c r="AN19" s="118"/>
      <c r="AO19" s="129"/>
      <c r="AP19" s="144"/>
      <c r="AQ19" s="145"/>
      <c r="AR19" s="145"/>
      <c r="AS19" s="146"/>
      <c r="AT19" s="118"/>
      <c r="AU19" s="118"/>
      <c r="AV19" s="118"/>
      <c r="AW19" s="27"/>
      <c r="AX19" s="27"/>
      <c r="AY19" s="27"/>
      <c r="AZ19" s="14"/>
    </row>
    <row r="20" ht="13.1" customHeight="1" hidden="1" outlineLevel="1">
      <c r="E20" s="37"/>
      <c r="F20" s="37"/>
      <c r="G20" s="28" t="s">
        <v>43</v>
      </c>
      <c r="H20" s="25"/>
      <c r="L20" s="37" t="s">
        <v>124</v>
      </c>
      <c r="N20" s="74"/>
      <c r="R20" s="27"/>
      <c r="S20" s="27"/>
      <c r="T20" s="27"/>
      <c r="U20" s="27"/>
      <c r="V20" s="27"/>
      <c r="W20" s="27"/>
      <c r="X20" s="100"/>
      <c r="Y20" s="27"/>
      <c r="Z20" s="27"/>
      <c r="AA20" s="27"/>
      <c r="AB20" s="27"/>
      <c r="AC20" s="27"/>
      <c r="AD20" s="27"/>
      <c r="AE20" s="27"/>
      <c r="AF20" s="118"/>
      <c r="AG20" s="118"/>
      <c r="AH20" s="118"/>
      <c r="AI20" s="129"/>
      <c r="AL20" s="27"/>
      <c r="AM20" s="25"/>
      <c r="AN20" s="118"/>
      <c r="AO20" s="129"/>
      <c r="AP20" s="144"/>
      <c r="AQ20" s="145"/>
      <c r="AR20" s="145"/>
      <c r="AS20" s="146"/>
      <c r="AT20" s="118"/>
      <c r="AU20" s="118"/>
      <c r="AV20" s="118"/>
      <c r="AW20" s="27"/>
      <c r="AX20" s="27"/>
      <c r="AY20" s="27"/>
      <c r="AZ20" s="14"/>
    </row>
    <row r="21" ht="13.1" customHeight="1" hidden="1" outlineLevel="1">
      <c r="D21" s="37"/>
      <c r="E21" s="37"/>
      <c r="F21" s="37"/>
      <c r="G21" s="37" t="s">
        <v>125</v>
      </c>
      <c r="H21" s="25"/>
      <c r="L21" s="37" t="s">
        <v>126</v>
      </c>
      <c r="N21" s="74"/>
      <c r="R21" s="27"/>
      <c r="S21" s="27"/>
      <c r="T21" s="27"/>
      <c r="U21" s="27"/>
      <c r="V21" s="27"/>
      <c r="W21" s="27"/>
      <c r="X21" s="100"/>
      <c r="Y21" s="27"/>
      <c r="Z21" s="27"/>
      <c r="AA21" s="27"/>
      <c r="AB21" s="27"/>
      <c r="AC21" s="27"/>
      <c r="AD21" s="27"/>
      <c r="AE21" s="27"/>
      <c r="AF21" s="118"/>
      <c r="AG21" s="118"/>
      <c r="AH21" s="118"/>
      <c r="AI21" s="129"/>
      <c r="AL21" s="27"/>
      <c r="AM21" s="25"/>
      <c r="AN21" s="118"/>
      <c r="AO21" s="129"/>
      <c r="AP21" s="144"/>
      <c r="AQ21" s="145"/>
      <c r="AR21" s="145"/>
      <c r="AS21" s="146"/>
      <c r="AT21" s="118"/>
      <c r="AU21" s="118"/>
      <c r="AV21" s="118"/>
      <c r="AW21" s="27"/>
      <c r="AX21" s="27"/>
      <c r="AY21" s="27"/>
      <c r="AZ21" s="14"/>
    </row>
    <row r="22" ht="25.5" customHeight="1" hidden="1" outlineLevel="1">
      <c r="D22" s="37"/>
      <c r="E22" s="37"/>
      <c r="F22" s="37"/>
      <c r="G22" s="38" t="s">
        <v>127</v>
      </c>
      <c r="H22" s="25"/>
      <c r="L22" s="37" t="s">
        <v>128</v>
      </c>
      <c r="N22" s="74"/>
      <c r="R22" s="27"/>
      <c r="S22" s="27"/>
      <c r="T22" s="27"/>
      <c r="U22" s="27"/>
      <c r="V22" s="27"/>
      <c r="W22" s="27"/>
      <c r="X22" s="100"/>
      <c r="Y22" s="27"/>
      <c r="Z22" s="27"/>
      <c r="AA22" s="27"/>
      <c r="AB22" s="27"/>
      <c r="AC22" s="27"/>
      <c r="AD22" s="27"/>
      <c r="AE22" s="27"/>
      <c r="AF22" s="118"/>
      <c r="AG22" s="118"/>
      <c r="AH22" s="118"/>
      <c r="AI22" s="129"/>
      <c r="AL22" s="27"/>
      <c r="AM22" s="25"/>
      <c r="AN22" s="118"/>
      <c r="AO22" s="129"/>
      <c r="AP22" s="144"/>
      <c r="AQ22" s="145"/>
      <c r="AR22" s="145"/>
      <c r="AS22" s="146"/>
      <c r="AT22" s="118"/>
      <c r="AU22" s="118"/>
      <c r="AV22" s="118"/>
      <c r="AW22" s="27"/>
      <c r="AX22" s="27"/>
      <c r="AY22" s="27"/>
      <c r="AZ22" s="14"/>
    </row>
    <row r="23" ht="25.5" customHeight="1" hidden="1" outlineLevel="1">
      <c r="D23" s="37"/>
      <c r="L23" s="13" t="s">
        <v>129</v>
      </c>
      <c r="N23" s="74"/>
      <c r="R23" s="27"/>
      <c r="S23" s="27"/>
      <c r="T23" s="27"/>
      <c r="U23" s="27"/>
      <c r="V23" s="27"/>
      <c r="W23" s="27"/>
      <c r="X23" s="100"/>
      <c r="Y23" s="27"/>
      <c r="Z23" s="27"/>
      <c r="AA23" s="27"/>
      <c r="AB23" s="27"/>
      <c r="AC23" s="27"/>
      <c r="AD23" s="27"/>
      <c r="AE23" s="27"/>
      <c r="AF23" s="118"/>
      <c r="AG23" s="118"/>
      <c r="AH23" s="118"/>
      <c r="AI23" s="129"/>
      <c r="AL23" s="27"/>
      <c r="AM23" s="25"/>
      <c r="AN23" s="118"/>
      <c r="AO23" s="129"/>
      <c r="AP23" s="144"/>
      <c r="AQ23" s="145"/>
      <c r="AR23" s="145"/>
      <c r="AS23" s="146"/>
      <c r="AT23" s="118"/>
      <c r="AU23" s="118"/>
      <c r="AV23" s="118"/>
      <c r="AW23" s="27"/>
      <c r="AX23" s="27"/>
      <c r="AY23" s="27"/>
      <c r="AZ23" s="14"/>
    </row>
    <row r="24" ht="13.1" customHeight="1" hidden="1" outlineLevel="1">
      <c r="D24" s="27"/>
      <c r="L24" s="13" t="s">
        <v>130</v>
      </c>
      <c r="N24" s="74"/>
      <c r="R24" s="27"/>
      <c r="S24" s="27"/>
      <c r="T24" s="27"/>
      <c r="U24" s="27"/>
      <c r="V24" s="27"/>
      <c r="W24" s="27"/>
      <c r="X24" s="100"/>
      <c r="Y24" s="27"/>
      <c r="Z24" s="27"/>
      <c r="AA24" s="27"/>
      <c r="AB24" s="27"/>
      <c r="AC24" s="27"/>
      <c r="AD24" s="27"/>
      <c r="AE24" s="27"/>
      <c r="AF24" s="118"/>
      <c r="AG24" s="118"/>
      <c r="AH24" s="118"/>
      <c r="AI24" s="129"/>
      <c r="AL24" s="27"/>
      <c r="AM24" s="25"/>
      <c r="AN24" s="118"/>
      <c r="AO24" s="129"/>
      <c r="AP24" s="144"/>
      <c r="AQ24" s="145"/>
      <c r="AR24" s="145"/>
      <c r="AS24" s="146"/>
      <c r="AT24" s="118"/>
      <c r="AU24" s="118"/>
      <c r="AV24" s="118"/>
      <c r="AW24" s="27"/>
      <c r="AX24" s="27"/>
      <c r="AY24" s="27"/>
      <c r="AZ24" s="14"/>
    </row>
    <row r="25" ht="13.1" customHeight="1" hidden="1" outlineLevel="1">
      <c r="D25" s="27"/>
      <c r="L25" s="13" t="s">
        <v>131</v>
      </c>
      <c r="N25" s="74"/>
      <c r="R25" s="27"/>
      <c r="S25" s="27"/>
      <c r="T25" s="27"/>
      <c r="U25" s="27"/>
      <c r="V25" s="27"/>
      <c r="W25" s="27"/>
      <c r="X25" s="100"/>
      <c r="Y25" s="27"/>
      <c r="Z25" s="27"/>
      <c r="AA25" s="27"/>
      <c r="AB25" s="27"/>
      <c r="AC25" s="27"/>
      <c r="AD25" s="27"/>
      <c r="AE25" s="27"/>
      <c r="AF25" s="118"/>
      <c r="AG25" s="118"/>
      <c r="AH25" s="118"/>
      <c r="AI25" s="129"/>
      <c r="AL25" s="27"/>
      <c r="AM25" s="25"/>
      <c r="AN25" s="118"/>
      <c r="AO25" s="129"/>
      <c r="AP25" s="144"/>
      <c r="AQ25" s="145"/>
      <c r="AR25" s="145"/>
      <c r="AS25" s="146"/>
      <c r="AT25" s="118"/>
      <c r="AU25" s="118"/>
      <c r="AV25" s="118"/>
      <c r="AW25" s="27"/>
      <c r="AX25" s="27"/>
      <c r="AY25" s="27"/>
      <c r="AZ25" s="14"/>
    </row>
    <row r="26" ht="25.5" customHeight="1" hidden="1" outlineLevel="1">
      <c r="D26" s="27"/>
      <c r="L26" s="13" t="s">
        <v>132</v>
      </c>
      <c r="N26" s="74"/>
      <c r="R26" s="27"/>
      <c r="S26" s="27"/>
      <c r="T26" s="27"/>
      <c r="U26" s="27"/>
      <c r="V26" s="27"/>
      <c r="W26" s="27"/>
      <c r="X26" s="100"/>
      <c r="Y26" s="27"/>
      <c r="Z26" s="27"/>
      <c r="AA26" s="27"/>
      <c r="AB26" s="27"/>
      <c r="AC26" s="27"/>
      <c r="AD26" s="27"/>
      <c r="AE26" s="27"/>
      <c r="AF26" s="118"/>
      <c r="AG26" s="118"/>
      <c r="AH26" s="118"/>
      <c r="AI26" s="129"/>
      <c r="AL26" s="27"/>
      <c r="AM26" s="25"/>
      <c r="AN26" s="118"/>
      <c r="AO26" s="129"/>
      <c r="AP26" s="144"/>
      <c r="AQ26" s="145"/>
      <c r="AR26" s="145"/>
      <c r="AS26" s="146"/>
      <c r="AT26" s="118"/>
      <c r="AU26" s="118"/>
      <c r="AV26" s="118"/>
      <c r="AW26" s="27"/>
      <c r="AX26" s="27"/>
      <c r="AY26" s="27"/>
      <c r="AZ26" s="14"/>
    </row>
    <row r="27" ht="13.1" customHeight="1" hidden="1" outlineLevel="1">
      <c r="D27" s="27"/>
      <c r="L27" s="13" t="s">
        <v>133</v>
      </c>
      <c r="N27" s="74"/>
      <c r="R27" s="27"/>
      <c r="S27" s="27"/>
      <c r="T27" s="27"/>
      <c r="U27" s="27"/>
      <c r="V27" s="27"/>
      <c r="W27" s="27"/>
      <c r="X27" s="100"/>
      <c r="Y27" s="27"/>
      <c r="Z27" s="27"/>
      <c r="AA27" s="27"/>
      <c r="AB27" s="27"/>
      <c r="AC27" s="27"/>
      <c r="AD27" s="27"/>
      <c r="AE27" s="27"/>
      <c r="AF27" s="118"/>
      <c r="AG27" s="118"/>
      <c r="AH27" s="118"/>
      <c r="AI27" s="129"/>
      <c r="AL27" s="27"/>
      <c r="AM27" s="25"/>
      <c r="AN27" s="118"/>
      <c r="AO27" s="129"/>
      <c r="AP27" s="144"/>
      <c r="AQ27" s="145"/>
      <c r="AR27" s="145"/>
      <c r="AS27" s="146"/>
      <c r="AT27" s="118"/>
      <c r="AU27" s="118"/>
      <c r="AV27" s="118"/>
      <c r="AW27" s="27"/>
      <c r="AX27" s="27"/>
      <c r="AY27" s="27"/>
      <c r="AZ27" s="14"/>
    </row>
    <row r="28" s="10" customFormat="1" ht="13.1" customHeight="1" hidden="1" outlineLevel="1">
      <c r="D28" s="39"/>
      <c r="J28" s="76"/>
      <c r="K28" s="76"/>
      <c r="L28" s="10" t="s">
        <v>134</v>
      </c>
      <c r="N28" s="77"/>
      <c r="R28" s="39"/>
      <c r="S28" s="39"/>
      <c r="T28" s="39"/>
      <c r="U28" s="39"/>
      <c r="V28" s="39"/>
      <c r="W28" s="39"/>
      <c r="X28" s="101"/>
      <c r="Y28" s="39"/>
      <c r="Z28" s="39"/>
      <c r="AA28" s="39"/>
      <c r="AB28" s="39"/>
      <c r="AC28" s="39"/>
      <c r="AD28" s="39"/>
      <c r="AE28" s="39"/>
      <c r="AF28" s="119"/>
      <c r="AG28" s="119"/>
      <c r="AH28" s="119"/>
      <c r="AI28" s="130"/>
      <c r="AJ28" s="131"/>
      <c r="AL28" s="39"/>
      <c r="AM28" s="132"/>
      <c r="AN28" s="119"/>
      <c r="AO28" s="130"/>
      <c r="AP28" s="147"/>
      <c r="AQ28" s="148"/>
      <c r="AR28" s="148"/>
      <c r="AS28" s="149"/>
      <c r="AT28" s="119"/>
      <c r="AU28" s="119"/>
      <c r="AV28" s="119"/>
      <c r="AW28" s="39"/>
      <c r="AX28" s="39"/>
      <c r="AY28" s="39"/>
      <c r="AZ28" s="163"/>
    </row>
    <row r="29" ht="14.65" customHeight="1">
      <c r="B29" s="40" t="s">
        <v>135</v>
      </c>
      <c r="E29" s="41" t="s">
        <v>136</v>
      </c>
      <c r="N29" s="74"/>
      <c r="R29" s="27"/>
      <c r="S29" s="27"/>
      <c r="T29" s="27"/>
      <c r="U29" s="27"/>
      <c r="V29" s="27"/>
      <c r="W29" s="27"/>
      <c r="X29" s="100"/>
      <c r="Y29" s="27"/>
      <c r="Z29" s="27"/>
      <c r="AA29" s="27"/>
      <c r="AB29" s="27"/>
      <c r="AC29" s="27"/>
      <c r="AD29" s="27"/>
      <c r="AE29" s="27"/>
      <c r="AF29" s="118"/>
      <c r="AG29" s="118"/>
      <c r="AH29" s="118"/>
      <c r="AI29" s="129"/>
      <c r="AL29" s="27"/>
      <c r="AM29" s="25"/>
      <c r="AN29" s="118"/>
      <c r="AO29" s="129"/>
      <c r="AP29" s="144"/>
      <c r="AQ29" s="145"/>
      <c r="AR29" s="145"/>
      <c r="AS29" s="146"/>
      <c r="AT29" s="118"/>
      <c r="AU29" s="118"/>
      <c r="AV29" s="118"/>
      <c r="AW29" s="27"/>
      <c r="AX29" s="27"/>
      <c r="AY29" s="27"/>
      <c r="AZ29" s="14"/>
    </row>
    <row r="30" ht="25.5" customHeight="1">
      <c r="B30" s="42" t="s">
        <v>38</v>
      </c>
      <c r="C30" s="30" t="s">
        <v>137</v>
      </c>
      <c r="E30" s="43" t="s">
        <v>138</v>
      </c>
      <c r="F30" s="30" t="s">
        <v>139</v>
      </c>
      <c r="N30" s="74"/>
      <c r="R30" s="27"/>
      <c r="S30" s="27"/>
      <c r="T30" s="27"/>
      <c r="U30" s="27"/>
      <c r="V30" s="27"/>
      <c r="W30" s="27"/>
      <c r="X30" s="100"/>
      <c r="Y30" s="27"/>
      <c r="Z30" s="27"/>
      <c r="AA30" s="27"/>
      <c r="AB30" s="27"/>
      <c r="AC30" s="27"/>
      <c r="AD30" s="27"/>
      <c r="AE30" s="27"/>
      <c r="AF30" s="118"/>
      <c r="AG30" s="118"/>
      <c r="AH30" s="118"/>
      <c r="AI30" s="129"/>
      <c r="AK30" s="30"/>
      <c r="AM30" s="25"/>
      <c r="AN30" s="118"/>
      <c r="AO30" s="129"/>
      <c r="AP30" s="144"/>
      <c r="AQ30" s="145"/>
      <c r="AR30" s="145"/>
      <c r="AS30" s="146"/>
      <c r="AT30" s="118"/>
      <c r="AU30" s="118"/>
      <c r="AV30" s="118"/>
      <c r="AW30" s="27"/>
      <c r="AX30" s="27"/>
      <c r="AY30" s="27" t="s">
        <v>140</v>
      </c>
      <c r="AZ30" s="14"/>
    </row>
    <row r="31" ht="25.5" customHeight="1">
      <c r="B31" s="44" t="s">
        <v>60</v>
      </c>
      <c r="C31" s="30" t="s">
        <v>141</v>
      </c>
      <c r="E31" s="40" t="s">
        <v>142</v>
      </c>
      <c r="F31" s="45" t="s">
        <v>143</v>
      </c>
      <c r="N31" s="74"/>
      <c r="R31" s="27"/>
      <c r="S31" s="27"/>
      <c r="T31" s="27"/>
      <c r="U31" s="27"/>
      <c r="V31" s="27"/>
      <c r="W31" s="27"/>
      <c r="X31" s="100"/>
      <c r="Y31" s="27"/>
      <c r="Z31" s="27"/>
      <c r="AA31" s="27"/>
      <c r="AB31" s="27"/>
      <c r="AC31" s="27"/>
      <c r="AD31" s="27"/>
      <c r="AE31" s="27"/>
      <c r="AF31" s="118"/>
      <c r="AG31" s="118"/>
      <c r="AH31" s="118"/>
      <c r="AI31" s="129"/>
      <c r="AK31" s="30"/>
      <c r="AM31" s="25"/>
      <c r="AN31" s="118"/>
      <c r="AO31" s="129"/>
      <c r="AP31" s="144"/>
      <c r="AQ31" s="145"/>
      <c r="AR31" s="145"/>
      <c r="AS31" s="146"/>
      <c r="AT31" s="118"/>
      <c r="AU31" s="118"/>
      <c r="AV31" s="118"/>
      <c r="AW31" s="27"/>
      <c r="AX31" s="27"/>
      <c r="AY31" s="27" t="s">
        <v>144</v>
      </c>
      <c r="AZ31" s="14"/>
    </row>
    <row r="32" ht="13.1" customHeight="1">
      <c r="B32" s="46" t="s">
        <v>49</v>
      </c>
      <c r="C32" s="30" t="s">
        <v>145</v>
      </c>
      <c r="E32" s="47" t="s">
        <v>146</v>
      </c>
      <c r="F32" s="30" t="s">
        <v>147</v>
      </c>
      <c r="N32" s="74"/>
      <c r="R32" s="27"/>
      <c r="S32" s="27"/>
      <c r="T32" s="27"/>
      <c r="U32" s="27"/>
      <c r="V32" s="27"/>
      <c r="W32" s="27"/>
      <c r="X32" s="100"/>
      <c r="Y32" s="27"/>
      <c r="Z32" s="27"/>
      <c r="AA32" s="27"/>
      <c r="AB32" s="27"/>
      <c r="AC32" s="27"/>
      <c r="AD32" s="27"/>
      <c r="AE32" s="27"/>
      <c r="AF32" s="118"/>
      <c r="AG32" s="118"/>
      <c r="AH32" s="118"/>
      <c r="AI32" s="129"/>
      <c r="AK32" s="30"/>
      <c r="AM32" s="25"/>
      <c r="AN32" s="118"/>
      <c r="AO32" s="129"/>
      <c r="AP32" s="144"/>
      <c r="AQ32" s="145"/>
      <c r="AR32" s="145"/>
      <c r="AS32" s="146"/>
      <c r="AT32" s="118"/>
      <c r="AU32" s="118"/>
      <c r="AV32" s="118"/>
      <c r="AW32" s="27"/>
      <c r="AX32" s="27"/>
      <c r="AY32" s="27"/>
      <c r="AZ32" s="14"/>
    </row>
    <row r="33" ht="13.1" customHeight="1">
      <c r="B33" s="48" t="s">
        <v>71</v>
      </c>
      <c r="C33" s="30" t="s">
        <v>148</v>
      </c>
      <c r="E33" s="47" t="s">
        <v>149</v>
      </c>
      <c r="F33" s="30" t="s">
        <v>150</v>
      </c>
      <c r="G33" s="30"/>
      <c r="H33" s="30"/>
      <c r="I33" s="25"/>
      <c r="J33" s="78"/>
      <c r="K33" s="78"/>
      <c r="L33" s="30"/>
      <c r="M33" s="25"/>
      <c r="N33" s="74"/>
      <c r="R33" s="27"/>
      <c r="S33" s="27"/>
      <c r="T33" s="27"/>
      <c r="U33" s="27"/>
      <c r="V33" s="27"/>
      <c r="W33" s="27"/>
      <c r="X33" s="100"/>
      <c r="Y33" s="27"/>
      <c r="Z33" s="27"/>
      <c r="AA33" s="27"/>
      <c r="AB33" s="27"/>
      <c r="AC33" s="27"/>
      <c r="AD33" s="27"/>
      <c r="AE33" s="27"/>
      <c r="AF33" s="118"/>
      <c r="AG33" s="118"/>
      <c r="AH33" s="118"/>
      <c r="AI33" s="129"/>
      <c r="AK33" s="30"/>
      <c r="AM33" s="25"/>
      <c r="AN33" s="118"/>
      <c r="AO33" s="129"/>
      <c r="AP33" s="144"/>
      <c r="AQ33" s="145"/>
      <c r="AR33" s="145"/>
      <c r="AS33" s="146"/>
      <c r="AT33" s="118"/>
      <c r="AU33" s="118"/>
      <c r="AV33" s="118"/>
      <c r="AW33" s="27"/>
      <c r="AX33" s="27"/>
      <c r="AY33" s="27"/>
      <c r="AZ33" s="14"/>
    </row>
    <row r="34" s="11" customFormat="1" ht="91.90000000000002" customHeight="1">
      <c r="A34" s="49" t="s">
        <v>151</v>
      </c>
      <c r="B34" s="50" t="s">
        <v>152</v>
      </c>
      <c r="C34" s="51" t="s">
        <v>153</v>
      </c>
      <c r="D34" s="49" t="s">
        <v>154</v>
      </c>
      <c r="E34" s="52" t="s">
        <v>155</v>
      </c>
      <c r="F34" s="52" t="s">
        <v>156</v>
      </c>
      <c r="G34" s="52" t="s">
        <v>29</v>
      </c>
      <c r="H34" s="52" t="s">
        <v>157</v>
      </c>
      <c r="I34" s="52" t="s">
        <v>158</v>
      </c>
      <c r="J34" s="79" t="s">
        <v>159</v>
      </c>
      <c r="K34" s="52" t="s">
        <v>160</v>
      </c>
      <c r="L34" s="52" t="s">
        <v>161</v>
      </c>
      <c r="M34" s="79" t="s">
        <v>162</v>
      </c>
      <c r="N34" s="80" t="s">
        <v>163</v>
      </c>
      <c r="O34" s="52" t="s">
        <v>164</v>
      </c>
      <c r="P34" s="52" t="s">
        <v>165</v>
      </c>
      <c r="Q34" s="79" t="s">
        <v>166</v>
      </c>
      <c r="R34" s="52" t="s">
        <v>167</v>
      </c>
      <c r="S34" s="79" t="s">
        <v>168</v>
      </c>
      <c r="T34" s="79" t="s">
        <v>169</v>
      </c>
      <c r="U34" s="79" t="s">
        <v>170</v>
      </c>
      <c r="V34" s="52" t="s">
        <v>171</v>
      </c>
      <c r="W34" s="52" t="s">
        <v>172</v>
      </c>
      <c r="X34" s="102" t="s">
        <v>173</v>
      </c>
      <c r="Y34" s="79" t="s">
        <v>174</v>
      </c>
      <c r="Z34" s="79" t="s">
        <v>175</v>
      </c>
      <c r="AA34" s="79" t="s">
        <v>176</v>
      </c>
      <c r="AB34" s="52" t="s">
        <v>177</v>
      </c>
      <c r="AC34" s="52" t="s">
        <v>178</v>
      </c>
      <c r="AD34" s="52" t="s">
        <v>179</v>
      </c>
      <c r="AE34" s="52" t="s">
        <v>180</v>
      </c>
      <c r="AF34" s="102" t="s">
        <v>181</v>
      </c>
      <c r="AG34" s="102" t="s">
        <v>182</v>
      </c>
      <c r="AH34" s="133" t="s">
        <v>183</v>
      </c>
      <c r="AI34" s="134" t="s">
        <v>184</v>
      </c>
      <c r="AJ34" s="135" t="s">
        <v>185</v>
      </c>
      <c r="AK34" s="136" t="s">
        <v>186</v>
      </c>
      <c r="AL34" s="136" t="s">
        <v>187</v>
      </c>
      <c r="AM34" s="136" t="s">
        <v>188</v>
      </c>
      <c r="AN34" s="137" t="s">
        <v>189</v>
      </c>
      <c r="AO34" s="150" t="s">
        <v>190</v>
      </c>
      <c r="AP34" s="151" t="s">
        <v>191</v>
      </c>
      <c r="AQ34" s="152" t="s">
        <v>192</v>
      </c>
      <c r="AR34" s="152" t="s">
        <v>193</v>
      </c>
      <c r="AS34" s="151" t="s">
        <v>194</v>
      </c>
      <c r="AT34" s="136" t="s">
        <v>195</v>
      </c>
      <c r="AU34" s="136" t="s">
        <v>196</v>
      </c>
      <c r="AV34" s="136" t="s">
        <v>197</v>
      </c>
      <c r="AW34" s="164" t="s">
        <v>198</v>
      </c>
      <c r="AX34" s="164" t="s">
        <v>199</v>
      </c>
      <c r="AY34" s="164" t="s">
        <v>200</v>
      </c>
      <c r="AZ34" s="165" t="s">
        <v>201</v>
      </c>
    </row>
    <row r="35" s="11" customFormat="1" ht="36.75" customHeight="1">
      <c r="A35" s="53" t="s">
        <v>202</v>
      </c>
      <c r="B35" s="54" t="s">
        <v>203</v>
      </c>
      <c r="C35" s="53" t="s">
        <v>50</v>
      </c>
      <c r="D35" s="55" t="n">
        <v>43158</v>
      </c>
      <c r="E35" s="54" t="s">
        <v>204</v>
      </c>
      <c r="F35" s="54" t="s">
        <v>205</v>
      </c>
      <c r="G35" s="56" t="s">
        <v>206</v>
      </c>
      <c r="H35" s="54" t="s">
        <v>204</v>
      </c>
      <c r="I35" s="54" t="s">
        <v>205</v>
      </c>
      <c r="J35" s="81" t="s">
        <v>207</v>
      </c>
      <c r="K35" s="82" t="s">
        <v>208</v>
      </c>
      <c r="L35" s="54" t="s">
        <v>209</v>
      </c>
      <c r="M35" s="54" t="s">
        <v>210</v>
      </c>
      <c r="N35" s="83" t="n">
        <v>1000</v>
      </c>
      <c r="O35" s="54" t="s">
        <v>211</v>
      </c>
      <c r="P35" s="54" t="s">
        <v>212</v>
      </c>
      <c r="Q35" s="53"/>
      <c r="R35" s="54"/>
      <c r="S35" s="53" t="s">
        <v>57</v>
      </c>
      <c r="T35" s="54" t="s">
        <v>213</v>
      </c>
      <c r="U35" s="54"/>
      <c r="V35" s="54" t="s">
        <v>214</v>
      </c>
      <c r="W35" s="54" t="s">
        <v>215</v>
      </c>
      <c r="X35" s="103" t="s">
        <v>216</v>
      </c>
      <c r="Y35" s="54" t="s">
        <v>217</v>
      </c>
      <c r="Z35" s="54" t="s">
        <v>218</v>
      </c>
      <c r="AA35" s="53" t="s">
        <v>46</v>
      </c>
      <c r="AB35" s="54" t="s">
        <v>219</v>
      </c>
      <c r="AC35" s="54" t="s">
        <v>220</v>
      </c>
      <c r="AD35" s="54" t="s">
        <v>221</v>
      </c>
      <c r="AE35" s="54" t="s">
        <v>222</v>
      </c>
      <c r="AF35" s="103" t="n">
        <v>48000</v>
      </c>
      <c r="AG35" s="103" t="n">
        <f>AF35*1.06</f>
        <v>50880</v>
      </c>
      <c r="AH35" s="103"/>
      <c r="AI35" s="83"/>
      <c r="AJ35" s="138" t="n">
        <f>AP35</f>
        <v>2022</v>
      </c>
      <c r="AK35" s="103" t="n">
        <v>48000</v>
      </c>
      <c r="AL35" s="103" t="n">
        <v>0</v>
      </c>
      <c r="AM35" s="103" t="n">
        <f>AK35*1.06</f>
        <v>50880</v>
      </c>
      <c r="AN35" s="103"/>
      <c r="AO35" s="83"/>
      <c r="AP35" s="153" t="n">
        <v>2022</v>
      </c>
      <c r="AQ35" s="154" t="n">
        <v>43159</v>
      </c>
      <c r="AR35" s="154" t="n">
        <v>43250</v>
      </c>
      <c r="AS35" s="153" t="n">
        <v>2022</v>
      </c>
      <c r="AT35" s="103" t="n">
        <f>AM35</f>
        <v>50880</v>
      </c>
      <c r="AU35" s="103" t="s">
        <v>223</v>
      </c>
      <c r="AV35" s="103" t="n">
        <f>AM35-AT35</f>
        <v>0</v>
      </c>
      <c r="AW35" s="54"/>
      <c r="AX35" s="54"/>
      <c r="AY35" s="166" t="s">
        <v>224</v>
      </c>
      <c r="AZ35" s="167"/>
    </row>
    <row r="36" s="11" customFormat="1" ht="25.5" customHeight="1">
      <c r="A36" s="53" t="s">
        <v>225</v>
      </c>
      <c r="B36" s="54" t="s">
        <v>203</v>
      </c>
      <c r="C36" s="53" t="s">
        <v>50</v>
      </c>
      <c r="D36" s="55" t="n">
        <v>43330</v>
      </c>
      <c r="E36" s="54" t="s">
        <v>226</v>
      </c>
      <c r="F36" s="54" t="s">
        <v>227</v>
      </c>
      <c r="G36" s="54" t="s">
        <v>228</v>
      </c>
      <c r="H36" s="54" t="s">
        <v>229</v>
      </c>
      <c r="I36" s="54" t="s">
        <v>227</v>
      </c>
      <c r="J36" s="81" t="s">
        <v>207</v>
      </c>
      <c r="K36" s="82" t="s">
        <v>208</v>
      </c>
      <c r="L36" s="54" t="s">
        <v>230</v>
      </c>
      <c r="M36" s="54" t="s">
        <v>231</v>
      </c>
      <c r="N36" s="83" t="n">
        <v>10000</v>
      </c>
      <c r="O36" s="54" t="s">
        <v>54</v>
      </c>
      <c r="P36" s="54" t="s">
        <v>232</v>
      </c>
      <c r="Q36" s="54" t="s">
        <v>226</v>
      </c>
      <c r="R36" s="54" t="s">
        <v>233</v>
      </c>
      <c r="S36" s="54"/>
      <c r="T36" s="54"/>
      <c r="U36" s="54"/>
      <c r="V36" s="54" t="s">
        <v>234</v>
      </c>
      <c r="W36" s="54" t="s">
        <v>235</v>
      </c>
      <c r="X36" s="103" t="s">
        <v>236</v>
      </c>
      <c r="Y36" s="54" t="s">
        <v>237</v>
      </c>
      <c r="Z36" s="54" t="s">
        <v>218</v>
      </c>
      <c r="AA36" s="53" t="s">
        <v>46</v>
      </c>
      <c r="AB36" s="54" t="s">
        <v>219</v>
      </c>
      <c r="AC36" s="53" t="s">
        <v>238</v>
      </c>
      <c r="AD36" s="54" t="s">
        <v>221</v>
      </c>
      <c r="AE36" s="54" t="s">
        <v>239</v>
      </c>
      <c r="AF36" s="103" t="s">
        <v>240</v>
      </c>
      <c r="AG36" s="83" t="s">
        <v>240</v>
      </c>
      <c r="AH36" s="103"/>
      <c r="AI36" s="83"/>
      <c r="AJ36" s="138" t="n">
        <f>AP36</f>
        <v>2022</v>
      </c>
      <c r="AK36" s="103" t="n">
        <v>104550</v>
      </c>
      <c r="AL36" s="103" t="n">
        <v>0</v>
      </c>
      <c r="AM36" s="103" t="n">
        <v>111575.76</v>
      </c>
      <c r="AN36" s="103"/>
      <c r="AO36" s="83"/>
      <c r="AP36" s="153" t="n">
        <v>2022</v>
      </c>
      <c r="AQ36" s="154" t="n">
        <v>43385</v>
      </c>
      <c r="AR36" s="154" t="n">
        <v>43397</v>
      </c>
      <c r="AS36" s="153" t="n">
        <v>2023</v>
      </c>
      <c r="AT36" s="103" t="n">
        <v>111575.76</v>
      </c>
      <c r="AU36" s="54" t="s">
        <v>241</v>
      </c>
      <c r="AV36" s="103" t="n">
        <f>AM36-AT36</f>
        <v>0</v>
      </c>
      <c r="AW36" s="54"/>
      <c r="AX36" s="54"/>
      <c r="AY36" s="166" t="s">
        <v>224</v>
      </c>
      <c r="AZ36" s="167"/>
    </row>
    <row r="37" s="11" customFormat="1" ht="25.5" customHeight="1">
      <c r="A37" s="53" t="s">
        <v>225</v>
      </c>
      <c r="B37" s="54" t="s">
        <v>203</v>
      </c>
      <c r="C37" s="53" t="s">
        <v>61</v>
      </c>
      <c r="D37" s="55" t="n">
        <v>43350</v>
      </c>
      <c r="E37" s="54" t="s">
        <v>242</v>
      </c>
      <c r="F37" s="54" t="s">
        <v>243</v>
      </c>
      <c r="G37" s="54" t="s">
        <v>206</v>
      </c>
      <c r="H37" s="54" t="s">
        <v>242</v>
      </c>
      <c r="I37" s="54" t="s">
        <v>243</v>
      </c>
      <c r="J37" s="81" t="s">
        <v>207</v>
      </c>
      <c r="K37" s="82" t="s">
        <v>208</v>
      </c>
      <c r="L37" s="54" t="s">
        <v>209</v>
      </c>
      <c r="M37" s="54" t="s">
        <v>244</v>
      </c>
      <c r="N37" s="83" t="n">
        <v>5422</v>
      </c>
      <c r="O37" s="54" t="s">
        <v>54</v>
      </c>
      <c r="P37" s="54" t="s">
        <v>245</v>
      </c>
      <c r="Q37" s="54" t="s">
        <v>246</v>
      </c>
      <c r="R37" s="54" t="s">
        <v>247</v>
      </c>
      <c r="S37" s="54"/>
      <c r="T37" s="54"/>
      <c r="U37" s="54"/>
      <c r="V37" s="54" t="s">
        <v>248</v>
      </c>
      <c r="W37" s="54" t="s">
        <v>215</v>
      </c>
      <c r="X37" s="103" t="s">
        <v>216</v>
      </c>
      <c r="Y37" s="54" t="s">
        <v>249</v>
      </c>
      <c r="Z37" s="54" t="s">
        <v>218</v>
      </c>
      <c r="AA37" s="53" t="s">
        <v>46</v>
      </c>
      <c r="AB37" s="54" t="s">
        <v>219</v>
      </c>
      <c r="AC37" s="53" t="s">
        <v>238</v>
      </c>
      <c r="AD37" s="54" t="s">
        <v>221</v>
      </c>
      <c r="AE37" s="54" t="s">
        <v>250</v>
      </c>
      <c r="AF37" s="103" t="n">
        <f>AG37/1.06</f>
        <v>60407.5471698113</v>
      </c>
      <c r="AG37" s="103" t="n">
        <v>64032</v>
      </c>
      <c r="AH37" s="103"/>
      <c r="AI37" s="83"/>
      <c r="AJ37" s="138" t="n">
        <f>AP37</f>
        <v>2023</v>
      </c>
      <c r="AK37" s="103" t="n">
        <f>AM37/1.06</f>
        <v>60407.5471698113</v>
      </c>
      <c r="AL37" s="103" t="n">
        <v>0</v>
      </c>
      <c r="AM37" s="103" t="n">
        <f>AG37</f>
        <v>64032</v>
      </c>
      <c r="AN37" s="103"/>
      <c r="AO37" s="83"/>
      <c r="AP37" s="153" t="n">
        <v>2023</v>
      </c>
      <c r="AQ37" s="154" t="n">
        <v>43496</v>
      </c>
      <c r="AR37" s="154" t="n">
        <v>43523</v>
      </c>
      <c r="AS37" s="153" t="n">
        <v>2023</v>
      </c>
      <c r="AT37" s="103" t="n">
        <f>AM37</f>
        <v>64032</v>
      </c>
      <c r="AU37" s="103" t="s">
        <v>223</v>
      </c>
      <c r="AV37" s="103" t="n">
        <f>AM37-AT37</f>
        <v>0</v>
      </c>
      <c r="AW37" s="54"/>
      <c r="AX37" s="54"/>
      <c r="AY37" s="166" t="s">
        <v>224</v>
      </c>
      <c r="AZ37" s="167"/>
    </row>
    <row r="38" s="11" customFormat="1" ht="76.5" customHeight="1">
      <c r="A38" s="53" t="s">
        <v>59</v>
      </c>
      <c r="B38" s="54" t="s">
        <v>203</v>
      </c>
      <c r="C38" s="53" t="s">
        <v>61</v>
      </c>
      <c r="D38" s="55" t="n">
        <v>43420</v>
      </c>
      <c r="E38" s="54" t="s">
        <v>251</v>
      </c>
      <c r="F38" s="54" t="s">
        <v>252</v>
      </c>
      <c r="G38" s="54" t="s">
        <v>253</v>
      </c>
      <c r="H38" s="54" t="s">
        <v>254</v>
      </c>
      <c r="I38" s="54" t="s">
        <v>252</v>
      </c>
      <c r="J38" s="81" t="s">
        <v>207</v>
      </c>
      <c r="K38" s="82" t="s">
        <v>255</v>
      </c>
      <c r="L38" s="54" t="s">
        <v>256</v>
      </c>
      <c r="M38" s="84" t="s">
        <v>210</v>
      </c>
      <c r="N38" s="85" t="s">
        <v>257</v>
      </c>
      <c r="O38" s="54" t="s">
        <v>211</v>
      </c>
      <c r="P38" s="54" t="s">
        <v>258</v>
      </c>
      <c r="Q38" s="54" t="s">
        <v>259</v>
      </c>
      <c r="R38" s="54"/>
      <c r="S38" s="54" t="s">
        <v>260</v>
      </c>
      <c r="T38" s="54" t="s">
        <v>261</v>
      </c>
      <c r="U38" s="54"/>
      <c r="V38" s="54" t="s">
        <v>262</v>
      </c>
      <c r="W38" s="54" t="s">
        <v>263</v>
      </c>
      <c r="X38" s="103" t="s">
        <v>264</v>
      </c>
      <c r="Y38" s="54" t="s">
        <v>265</v>
      </c>
      <c r="Z38" s="54" t="s">
        <v>266</v>
      </c>
      <c r="AA38" s="53" t="s">
        <v>46</v>
      </c>
      <c r="AB38" s="54" t="s">
        <v>267</v>
      </c>
      <c r="AC38" s="54" t="s">
        <v>268</v>
      </c>
      <c r="AD38" s="54" t="s">
        <v>221</v>
      </c>
      <c r="AE38" s="54" t="s">
        <v>269</v>
      </c>
      <c r="AF38" s="120" t="n">
        <f>AG38/1.06</f>
        <v>1264981.13207547</v>
      </c>
      <c r="AG38" s="139" t="n">
        <f>1340880</f>
        <v>1340880</v>
      </c>
      <c r="AH38" s="103"/>
      <c r="AI38" s="139"/>
      <c r="AJ38" s="138" t="n">
        <f>AP38</f>
        <v>2023</v>
      </c>
      <c r="AK38" s="120" t="n">
        <v>120400</v>
      </c>
      <c r="AL38" s="103"/>
      <c r="AM38" s="103" t="n">
        <f>AK38</f>
        <v>120400</v>
      </c>
      <c r="AN38" s="103" t="n">
        <f>1340880-AM38-AO38</f>
        <v>713307.77</v>
      </c>
      <c r="AO38" s="83" t="n">
        <v>507172.23</v>
      </c>
      <c r="AP38" s="153" t="n">
        <v>2023</v>
      </c>
      <c r="AQ38" s="154" t="n">
        <v>43467</v>
      </c>
      <c r="AR38" s="154" t="n">
        <v>43624</v>
      </c>
      <c r="AS38" s="153" t="n">
        <v>2023</v>
      </c>
      <c r="AT38" s="120" t="n">
        <f>51200+69200</f>
        <v>120400</v>
      </c>
      <c r="AU38" s="103" t="s">
        <v>270</v>
      </c>
      <c r="AV38" s="120" t="n">
        <f>AM38-AT38</f>
        <v>0</v>
      </c>
      <c r="AW38" s="54"/>
      <c r="AX38" s="54"/>
      <c r="AY38" s="166" t="s">
        <v>224</v>
      </c>
      <c r="AZ38" s="167"/>
    </row>
    <row r="39" s="11" customFormat="1" ht="25.5" customHeight="1">
      <c r="A39" s="53" t="s">
        <v>70</v>
      </c>
      <c r="B39" s="54" t="s">
        <v>203</v>
      </c>
      <c r="C39" s="53" t="s">
        <v>61</v>
      </c>
      <c r="D39" s="55" t="n">
        <v>43427</v>
      </c>
      <c r="E39" s="54" t="s">
        <v>271</v>
      </c>
      <c r="F39" s="54" t="s">
        <v>272</v>
      </c>
      <c r="G39" s="54" t="s">
        <v>206</v>
      </c>
      <c r="H39" s="54" t="s">
        <v>271</v>
      </c>
      <c r="I39" s="54" t="s">
        <v>272</v>
      </c>
      <c r="J39" s="81" t="s">
        <v>207</v>
      </c>
      <c r="K39" s="82" t="s">
        <v>208</v>
      </c>
      <c r="L39" s="54" t="s">
        <v>273</v>
      </c>
      <c r="M39" s="54" t="s">
        <v>274</v>
      </c>
      <c r="N39" s="83" t="n">
        <v>600</v>
      </c>
      <c r="O39" s="54" t="s">
        <v>211</v>
      </c>
      <c r="P39" s="54" t="s">
        <v>212</v>
      </c>
      <c r="Q39" s="54"/>
      <c r="R39" s="54"/>
      <c r="S39" s="53" t="s">
        <v>57</v>
      </c>
      <c r="T39" s="54" t="s">
        <v>275</v>
      </c>
      <c r="U39" s="54"/>
      <c r="V39" s="54" t="s">
        <v>276</v>
      </c>
      <c r="W39" s="54" t="s">
        <v>215</v>
      </c>
      <c r="X39" s="103" t="s">
        <v>216</v>
      </c>
      <c r="Y39" s="54" t="s">
        <v>249</v>
      </c>
      <c r="Z39" s="54" t="s">
        <v>218</v>
      </c>
      <c r="AA39" s="53" t="s">
        <v>46</v>
      </c>
      <c r="AB39" s="54" t="s">
        <v>219</v>
      </c>
      <c r="AC39" s="54" t="s">
        <v>268</v>
      </c>
      <c r="AD39" s="54" t="s">
        <v>221</v>
      </c>
      <c r="AE39" s="54" t="s">
        <v>250</v>
      </c>
      <c r="AF39" s="103" t="n">
        <f>AG39/1.06</f>
        <v>42452.8301886792</v>
      </c>
      <c r="AG39" s="103" t="n">
        <v>45000</v>
      </c>
      <c r="AH39" s="103"/>
      <c r="AI39" s="83"/>
      <c r="AJ39" s="138" t="n">
        <f>AP39</f>
        <v>2023</v>
      </c>
      <c r="AK39" s="103" t="n">
        <f>AF39</f>
        <v>42452.8301886792</v>
      </c>
      <c r="AL39" s="103" t="n">
        <v>0</v>
      </c>
      <c r="AM39" s="103" t="n">
        <f>AG39</f>
        <v>45000</v>
      </c>
      <c r="AN39" s="103"/>
      <c r="AO39" s="83"/>
      <c r="AP39" s="153" t="n">
        <v>2023</v>
      </c>
      <c r="AQ39" s="154" t="n">
        <v>43524</v>
      </c>
      <c r="AR39" s="154" t="n">
        <v>43566</v>
      </c>
      <c r="AS39" s="153" t="n">
        <v>2023</v>
      </c>
      <c r="AT39" s="103" t="n">
        <f>AM39</f>
        <v>45000</v>
      </c>
      <c r="AU39" s="103" t="s">
        <v>223</v>
      </c>
      <c r="AV39" s="103" t="n">
        <f>AM39-AT39</f>
        <v>0</v>
      </c>
      <c r="AW39" s="54"/>
      <c r="AX39" s="54"/>
      <c r="AY39" s="166" t="s">
        <v>224</v>
      </c>
      <c r="AZ39" s="167"/>
    </row>
    <row r="40" s="11" customFormat="1" ht="38.25" customHeight="1">
      <c r="A40" s="53" t="s">
        <v>70</v>
      </c>
      <c r="B40" s="54" t="s">
        <v>203</v>
      </c>
      <c r="C40" s="53" t="s">
        <v>61</v>
      </c>
      <c r="D40" s="55" t="n">
        <v>43434</v>
      </c>
      <c r="E40" s="54" t="s">
        <v>277</v>
      </c>
      <c r="F40" s="54" t="s">
        <v>278</v>
      </c>
      <c r="G40" s="54" t="s">
        <v>228</v>
      </c>
      <c r="H40" s="54" t="s">
        <v>279</v>
      </c>
      <c r="I40" s="54" t="s">
        <v>278</v>
      </c>
      <c r="J40" s="81" t="s">
        <v>207</v>
      </c>
      <c r="K40" s="82" t="s">
        <v>280</v>
      </c>
      <c r="L40" s="54" t="s">
        <v>281</v>
      </c>
      <c r="M40" s="84" t="s">
        <v>274</v>
      </c>
      <c r="N40" s="83" t="s">
        <v>282</v>
      </c>
      <c r="O40" s="54" t="s">
        <v>211</v>
      </c>
      <c r="P40" s="54" t="s">
        <v>212</v>
      </c>
      <c r="Q40" s="54"/>
      <c r="R40" s="54"/>
      <c r="S40" s="53" t="s">
        <v>68</v>
      </c>
      <c r="T40" s="54" t="s">
        <v>283</v>
      </c>
      <c r="U40" s="54"/>
      <c r="V40" s="54" t="s">
        <v>284</v>
      </c>
      <c r="W40" s="54" t="s">
        <v>263</v>
      </c>
      <c r="X40" s="103" t="s">
        <v>264</v>
      </c>
      <c r="Y40" s="54" t="s">
        <v>285</v>
      </c>
      <c r="Z40" s="54" t="s">
        <v>218</v>
      </c>
      <c r="AA40" s="53" t="s">
        <v>46</v>
      </c>
      <c r="AB40" s="54" t="s">
        <v>219</v>
      </c>
      <c r="AC40" s="53" t="s">
        <v>238</v>
      </c>
      <c r="AD40" s="54" t="s">
        <v>221</v>
      </c>
      <c r="AE40" s="54" t="s">
        <v>286</v>
      </c>
      <c r="AF40" s="103" t="n">
        <f>AG40/1.06</f>
        <v>33018.8679245283</v>
      </c>
      <c r="AG40" s="103" t="n">
        <v>35000</v>
      </c>
      <c r="AH40" s="103"/>
      <c r="AI40" s="83"/>
      <c r="AJ40" s="138" t="n">
        <f>AP40</f>
        <v>2022</v>
      </c>
      <c r="AK40" s="103" t="n">
        <f>AF40</f>
        <v>33018.8679245283</v>
      </c>
      <c r="AL40" s="103" t="n">
        <v>957.87</v>
      </c>
      <c r="AM40" s="103" t="n">
        <v>35957.87</v>
      </c>
      <c r="AN40" s="103"/>
      <c r="AO40" s="83"/>
      <c r="AP40" s="153" t="n">
        <v>2022</v>
      </c>
      <c r="AQ40" s="154" t="n">
        <v>43439</v>
      </c>
      <c r="AR40" s="154" t="n">
        <v>43445</v>
      </c>
      <c r="AS40" s="153" t="n">
        <v>2023</v>
      </c>
      <c r="AT40" s="103" t="n">
        <v>35957.87</v>
      </c>
      <c r="AU40" s="103" t="s">
        <v>287</v>
      </c>
      <c r="AV40" s="103" t="n">
        <f>AM40-AT40</f>
        <v>0</v>
      </c>
      <c r="AW40" s="54"/>
      <c r="AX40" s="54"/>
      <c r="AY40" s="166" t="s">
        <v>224</v>
      </c>
      <c r="AZ40" s="167"/>
    </row>
    <row r="41" s="11" customFormat="1" ht="38.25" customHeight="1">
      <c r="A41" s="53" t="s">
        <v>288</v>
      </c>
      <c r="B41" s="54" t="s">
        <v>203</v>
      </c>
      <c r="C41" s="53" t="s">
        <v>61</v>
      </c>
      <c r="D41" s="55" t="n">
        <v>43455</v>
      </c>
      <c r="E41" s="54" t="s">
        <v>289</v>
      </c>
      <c r="F41" s="54" t="s">
        <v>290</v>
      </c>
      <c r="G41" s="54" t="s">
        <v>228</v>
      </c>
      <c r="H41" s="54" t="s">
        <v>291</v>
      </c>
      <c r="I41" s="54" t="s">
        <v>290</v>
      </c>
      <c r="J41" s="81" t="s">
        <v>207</v>
      </c>
      <c r="K41" s="82" t="s">
        <v>208</v>
      </c>
      <c r="L41" s="54" t="s">
        <v>292</v>
      </c>
      <c r="M41" s="84" t="s">
        <v>274</v>
      </c>
      <c r="N41" s="83" t="s">
        <v>282</v>
      </c>
      <c r="O41" s="54" t="s">
        <v>54</v>
      </c>
      <c r="P41" s="54" t="s">
        <v>293</v>
      </c>
      <c r="Q41" s="54"/>
      <c r="R41" s="54" t="s">
        <v>294</v>
      </c>
      <c r="S41" s="54"/>
      <c r="T41" s="54"/>
      <c r="U41" s="54"/>
      <c r="V41" s="54"/>
      <c r="W41" s="54" t="s">
        <v>263</v>
      </c>
      <c r="X41" s="103" t="s">
        <v>264</v>
      </c>
      <c r="Y41" s="54" t="s">
        <v>295</v>
      </c>
      <c r="Z41" s="54" t="s">
        <v>296</v>
      </c>
      <c r="AA41" s="53" t="s">
        <v>46</v>
      </c>
      <c r="AB41" s="54" t="s">
        <v>219</v>
      </c>
      <c r="AC41" s="54" t="s">
        <v>268</v>
      </c>
      <c r="AD41" s="54" t="s">
        <v>221</v>
      </c>
      <c r="AE41" s="54" t="s">
        <v>297</v>
      </c>
      <c r="AF41" s="103" t="s">
        <v>240</v>
      </c>
      <c r="AG41" s="83" t="s">
        <v>240</v>
      </c>
      <c r="AH41" s="103"/>
      <c r="AI41" s="83"/>
      <c r="AJ41" s="138" t="n">
        <f>AP41</f>
        <v>2023</v>
      </c>
      <c r="AK41" s="103" t="n">
        <v>6400</v>
      </c>
      <c r="AL41" s="103" t="n">
        <v>1450.31</v>
      </c>
      <c r="AM41" s="103" t="n">
        <v>8377.85</v>
      </c>
      <c r="AN41" s="103"/>
      <c r="AO41" s="83"/>
      <c r="AP41" s="153" t="n">
        <v>2023</v>
      </c>
      <c r="AQ41" s="154" t="n">
        <v>43466</v>
      </c>
      <c r="AR41" s="154" t="n">
        <v>43466</v>
      </c>
      <c r="AS41" s="153" t="n">
        <v>2023</v>
      </c>
      <c r="AT41" s="103" t="n">
        <v>8337.85</v>
      </c>
      <c r="AU41" s="103" t="s">
        <v>298</v>
      </c>
      <c r="AV41" s="103" t="n">
        <f>AM41-AT41</f>
        <v>40</v>
      </c>
      <c r="AW41" s="54"/>
      <c r="AX41" s="54"/>
      <c r="AY41" s="166" t="s">
        <v>224</v>
      </c>
      <c r="AZ41" s="167"/>
    </row>
    <row r="42" s="11" customFormat="1" ht="38.25" customHeight="1">
      <c r="A42" s="57" t="s">
        <v>202</v>
      </c>
      <c r="B42" s="57" t="s">
        <v>299</v>
      </c>
      <c r="C42" s="57"/>
      <c r="D42" s="58" t="n">
        <v>43462</v>
      </c>
      <c r="E42" s="57" t="s">
        <v>282</v>
      </c>
      <c r="F42" s="57"/>
      <c r="G42" s="57"/>
      <c r="H42" s="57"/>
      <c r="I42" s="57"/>
      <c r="J42" s="86"/>
      <c r="K42" s="86"/>
      <c r="L42" s="57" t="s">
        <v>300</v>
      </c>
      <c r="M42" s="57"/>
      <c r="N42" s="87"/>
      <c r="O42" s="57" t="s">
        <v>211</v>
      </c>
      <c r="P42" s="57" t="s">
        <v>212</v>
      </c>
      <c r="Q42" s="57"/>
      <c r="R42" s="57"/>
      <c r="S42" s="61" t="s">
        <v>57</v>
      </c>
      <c r="T42" s="57" t="s">
        <v>301</v>
      </c>
      <c r="U42" s="57"/>
      <c r="V42" s="57"/>
      <c r="W42" s="57" t="s">
        <v>215</v>
      </c>
      <c r="X42" s="104"/>
      <c r="Y42" s="57" t="s">
        <v>302</v>
      </c>
      <c r="Z42" s="57" t="s">
        <v>303</v>
      </c>
      <c r="AA42" s="57" t="s">
        <v>304</v>
      </c>
      <c r="AB42" s="57" t="s">
        <v>219</v>
      </c>
      <c r="AC42" s="57" t="s">
        <v>268</v>
      </c>
      <c r="AD42" s="57"/>
      <c r="AE42" s="57" t="s">
        <v>305</v>
      </c>
      <c r="AF42" s="104" t="s">
        <v>306</v>
      </c>
      <c r="AG42" s="104" t="s">
        <v>306</v>
      </c>
      <c r="AH42" s="104"/>
      <c r="AI42" s="87"/>
      <c r="AJ42" s="86"/>
      <c r="AK42" s="104"/>
      <c r="AL42" s="104"/>
      <c r="AM42" s="104"/>
      <c r="AN42" s="104"/>
      <c r="AO42" s="87"/>
      <c r="AP42" s="155"/>
      <c r="AQ42" s="156"/>
      <c r="AR42" s="156"/>
      <c r="AS42" s="155"/>
      <c r="AT42" s="104"/>
      <c r="AU42" s="104"/>
      <c r="AV42" s="104" t="n">
        <f>AM42-AT42</f>
        <v>0</v>
      </c>
      <c r="AW42" s="57" t="s">
        <v>307</v>
      </c>
      <c r="AX42" s="57" t="s">
        <v>305</v>
      </c>
      <c r="AY42" s="166" t="s">
        <v>224</v>
      </c>
      <c r="AZ42" s="167"/>
    </row>
    <row r="43" s="12" customFormat="1" ht="25.5" customHeight="1">
      <c r="A43" s="59" t="s">
        <v>308</v>
      </c>
      <c r="B43" s="59" t="s">
        <v>15</v>
      </c>
      <c r="C43" s="59"/>
      <c r="D43" s="60" t="n">
        <v>43482</v>
      </c>
      <c r="E43" s="59" t="s">
        <v>309</v>
      </c>
      <c r="F43" s="59"/>
      <c r="G43" s="59"/>
      <c r="H43" s="59" t="s">
        <v>309</v>
      </c>
      <c r="I43" s="59"/>
      <c r="J43" s="88"/>
      <c r="K43" s="88"/>
      <c r="L43" s="59"/>
      <c r="M43" s="59"/>
      <c r="N43" s="89"/>
      <c r="O43" s="59" t="s">
        <v>54</v>
      </c>
      <c r="P43" s="59" t="s">
        <v>310</v>
      </c>
      <c r="Q43" s="59"/>
      <c r="R43" s="59" t="s">
        <v>311</v>
      </c>
      <c r="S43" s="59"/>
      <c r="T43" s="59"/>
      <c r="U43" s="59"/>
      <c r="V43" s="59" t="s">
        <v>312</v>
      </c>
      <c r="W43" s="59" t="s">
        <v>313</v>
      </c>
      <c r="X43" s="105"/>
      <c r="Y43" s="121" t="s">
        <v>314</v>
      </c>
      <c r="Z43" s="59" t="s">
        <v>315</v>
      </c>
      <c r="AA43" s="59" t="s">
        <v>46</v>
      </c>
      <c r="AB43" s="59" t="s">
        <v>316</v>
      </c>
      <c r="AC43" s="59" t="s">
        <v>317</v>
      </c>
      <c r="AD43" s="59"/>
      <c r="AE43" s="59"/>
      <c r="AF43" s="121"/>
      <c r="AG43" s="121"/>
      <c r="AH43" s="121"/>
      <c r="AI43" s="89"/>
      <c r="AJ43" s="88"/>
      <c r="AK43" s="121"/>
      <c r="AL43" s="121"/>
      <c r="AM43" s="121"/>
      <c r="AN43" s="121"/>
      <c r="AO43" s="89"/>
      <c r="AP43" s="157"/>
      <c r="AQ43" s="158"/>
      <c r="AR43" s="158"/>
      <c r="AS43" s="157"/>
      <c r="AT43" s="121"/>
      <c r="AU43" s="121"/>
      <c r="AV43" s="104" t="n">
        <f>AM43-AT43</f>
        <v>0</v>
      </c>
      <c r="AW43" s="59" t="s">
        <v>318</v>
      </c>
      <c r="AX43" s="59" t="s">
        <v>319</v>
      </c>
      <c r="AY43" s="168" t="s">
        <v>224</v>
      </c>
      <c r="AZ43" s="169"/>
    </row>
    <row r="44" s="11" customFormat="1" ht="25.5" customHeight="1">
      <c r="A44" s="57" t="s">
        <v>225</v>
      </c>
      <c r="B44" s="57" t="s">
        <v>299</v>
      </c>
      <c r="C44" s="57"/>
      <c r="D44" s="58" t="n">
        <v>43488</v>
      </c>
      <c r="E44" s="61" t="s">
        <v>257</v>
      </c>
      <c r="F44" s="61"/>
      <c r="G44" s="61"/>
      <c r="H44" s="57"/>
      <c r="I44" s="59"/>
      <c r="J44" s="88"/>
      <c r="K44" s="86" t="s">
        <v>208</v>
      </c>
      <c r="L44" s="61"/>
      <c r="M44" s="57"/>
      <c r="N44" s="87"/>
      <c r="O44" s="57" t="s">
        <v>54</v>
      </c>
      <c r="P44" s="57" t="s">
        <v>320</v>
      </c>
      <c r="Q44" s="57" t="s">
        <v>321</v>
      </c>
      <c r="R44" s="106" t="s">
        <v>322</v>
      </c>
      <c r="S44" s="106"/>
      <c r="T44" s="107"/>
      <c r="U44" s="107"/>
      <c r="V44" s="57"/>
      <c r="W44" s="57" t="s">
        <v>215</v>
      </c>
      <c r="X44" s="104"/>
      <c r="Y44" s="57" t="s">
        <v>323</v>
      </c>
      <c r="Z44" s="57" t="s">
        <v>324</v>
      </c>
      <c r="AA44" s="57" t="s">
        <v>304</v>
      </c>
      <c r="AB44" s="57" t="s">
        <v>219</v>
      </c>
      <c r="AC44" s="57" t="s">
        <v>268</v>
      </c>
      <c r="AD44" s="57" t="s">
        <v>221</v>
      </c>
      <c r="AE44" s="57"/>
      <c r="AF44" s="104" t="s">
        <v>306</v>
      </c>
      <c r="AG44" s="104" t="s">
        <v>306</v>
      </c>
      <c r="AH44" s="104"/>
      <c r="AI44" s="87"/>
      <c r="AJ44" s="86"/>
      <c r="AK44" s="104"/>
      <c r="AL44" s="104"/>
      <c r="AM44" s="104"/>
      <c r="AN44" s="104"/>
      <c r="AO44" s="87"/>
      <c r="AP44" s="155"/>
      <c r="AQ44" s="156"/>
      <c r="AR44" s="156"/>
      <c r="AS44" s="155"/>
      <c r="AT44" s="104"/>
      <c r="AU44" s="104"/>
      <c r="AV44" s="104" t="n">
        <f>AM44-AT44</f>
        <v>0</v>
      </c>
      <c r="AW44" s="57" t="s">
        <v>307</v>
      </c>
      <c r="AX44" s="61" t="s">
        <v>325</v>
      </c>
      <c r="AY44" s="166" t="s">
        <v>224</v>
      </c>
      <c r="AZ44" s="167"/>
    </row>
    <row r="45" s="11" customFormat="1" ht="25.5" customHeight="1">
      <c r="A45" s="54" t="s">
        <v>70</v>
      </c>
      <c r="B45" s="54" t="s">
        <v>203</v>
      </c>
      <c r="C45" s="54" t="s">
        <v>39</v>
      </c>
      <c r="D45" s="55" t="n">
        <v>43493</v>
      </c>
      <c r="E45" s="54" t="s">
        <v>271</v>
      </c>
      <c r="F45" s="62" t="s">
        <v>272</v>
      </c>
      <c r="G45" s="54" t="s">
        <v>206</v>
      </c>
      <c r="H45" s="54" t="s">
        <v>271</v>
      </c>
      <c r="I45" s="62" t="s">
        <v>272</v>
      </c>
      <c r="J45" s="81" t="s">
        <v>207</v>
      </c>
      <c r="K45" s="82" t="s">
        <v>208</v>
      </c>
      <c r="L45" s="54" t="s">
        <v>273</v>
      </c>
      <c r="M45" s="54" t="s">
        <v>274</v>
      </c>
      <c r="N45" s="83" t="n">
        <v>600</v>
      </c>
      <c r="O45" s="54" t="s">
        <v>211</v>
      </c>
      <c r="P45" s="54" t="s">
        <v>212</v>
      </c>
      <c r="Q45" s="54"/>
      <c r="R45" s="108"/>
      <c r="S45" s="108" t="s">
        <v>57</v>
      </c>
      <c r="T45" s="109" t="s">
        <v>326</v>
      </c>
      <c r="U45" s="109"/>
      <c r="V45" s="232" t="s">
        <v>327</v>
      </c>
      <c r="W45" s="54" t="s">
        <v>215</v>
      </c>
      <c r="X45" s="103" t="s">
        <v>216</v>
      </c>
      <c r="Y45" s="54" t="s">
        <v>328</v>
      </c>
      <c r="Z45" s="54" t="s">
        <v>218</v>
      </c>
      <c r="AA45" s="53" t="s">
        <v>46</v>
      </c>
      <c r="AB45" s="54" t="s">
        <v>219</v>
      </c>
      <c r="AC45" s="54" t="s">
        <v>268</v>
      </c>
      <c r="AD45" s="54" t="s">
        <v>221</v>
      </c>
      <c r="AE45" s="54" t="s">
        <v>250</v>
      </c>
      <c r="AF45" s="103" t="n">
        <f>AG45/1.06</f>
        <v>42452.8301886792</v>
      </c>
      <c r="AG45" s="103" t="n">
        <v>45000</v>
      </c>
      <c r="AH45" s="103"/>
      <c r="AI45" s="83"/>
      <c r="AJ45" s="138" t="n">
        <f>AP45</f>
        <v>2024</v>
      </c>
      <c r="AK45" s="103" t="n">
        <f>AF45</f>
        <v>42452.8301886792</v>
      </c>
      <c r="AL45" s="103"/>
      <c r="AM45" s="103" t="n">
        <f>AK45*1.06</f>
        <v>45000</v>
      </c>
      <c r="AN45" s="103"/>
      <c r="AO45" s="83"/>
      <c r="AP45" s="153" t="n">
        <v>2024</v>
      </c>
      <c r="AQ45" s="154" t="n">
        <v>43890</v>
      </c>
      <c r="AR45" s="154" t="n">
        <v>43920</v>
      </c>
      <c r="AS45" s="153" t="n">
        <v>2024</v>
      </c>
      <c r="AT45" s="103" t="n">
        <v>45000</v>
      </c>
      <c r="AU45" s="103" t="s">
        <v>329</v>
      </c>
      <c r="AV45" s="103" t="n">
        <f>AM45-AT45</f>
        <v>0</v>
      </c>
      <c r="AW45" s="54"/>
      <c r="AX45" s="54"/>
      <c r="AY45" s="166" t="s">
        <v>224</v>
      </c>
      <c r="AZ45" s="167"/>
    </row>
    <row r="46" s="11" customFormat="1" ht="25.5" customHeight="1">
      <c r="A46" s="53" t="s">
        <v>70</v>
      </c>
      <c r="B46" s="54" t="s">
        <v>203</v>
      </c>
      <c r="C46" s="53" t="s">
        <v>50</v>
      </c>
      <c r="D46" s="55" t="n">
        <v>43504</v>
      </c>
      <c r="E46" s="54" t="s">
        <v>204</v>
      </c>
      <c r="F46" s="54" t="s">
        <v>205</v>
      </c>
      <c r="G46" s="54" t="s">
        <v>206</v>
      </c>
      <c r="H46" s="54" t="s">
        <v>204</v>
      </c>
      <c r="I46" s="54" t="s">
        <v>205</v>
      </c>
      <c r="J46" s="81" t="s">
        <v>207</v>
      </c>
      <c r="K46" s="82" t="s">
        <v>208</v>
      </c>
      <c r="L46" s="54" t="s">
        <v>209</v>
      </c>
      <c r="M46" s="54" t="s">
        <v>210</v>
      </c>
      <c r="N46" s="83" t="n">
        <v>1670</v>
      </c>
      <c r="O46" s="54" t="s">
        <v>211</v>
      </c>
      <c r="P46" s="54" t="s">
        <v>212</v>
      </c>
      <c r="Q46" s="54"/>
      <c r="R46" s="54"/>
      <c r="S46" s="53" t="s">
        <v>57</v>
      </c>
      <c r="T46" s="54" t="s">
        <v>213</v>
      </c>
      <c r="U46" s="54"/>
      <c r="V46" s="54" t="s">
        <v>214</v>
      </c>
      <c r="W46" s="54" t="s">
        <v>215</v>
      </c>
      <c r="X46" s="103" t="s">
        <v>216</v>
      </c>
      <c r="Y46" s="54" t="s">
        <v>249</v>
      </c>
      <c r="Z46" s="54" t="s">
        <v>218</v>
      </c>
      <c r="AA46" s="53" t="s">
        <v>46</v>
      </c>
      <c r="AB46" s="54" t="s">
        <v>219</v>
      </c>
      <c r="AC46" s="54" t="s">
        <v>268</v>
      </c>
      <c r="AD46" s="54" t="s">
        <v>221</v>
      </c>
      <c r="AE46" s="54" t="s">
        <v>250</v>
      </c>
      <c r="AF46" s="103" t="n">
        <v>48000</v>
      </c>
      <c r="AG46" s="103" t="n">
        <f>AF46*1.06</f>
        <v>50880</v>
      </c>
      <c r="AH46" s="103"/>
      <c r="AI46" s="83"/>
      <c r="AJ46" s="138" t="n">
        <f>AP46</f>
        <v>2023</v>
      </c>
      <c r="AK46" s="103" t="n">
        <v>48000</v>
      </c>
      <c r="AL46" s="103" t="n">
        <v>0</v>
      </c>
      <c r="AM46" s="103" t="n">
        <f>AG46</f>
        <v>50880</v>
      </c>
      <c r="AN46" s="103"/>
      <c r="AO46" s="83"/>
      <c r="AP46" s="153" t="n">
        <v>2023</v>
      </c>
      <c r="AQ46" s="154" t="n">
        <v>43536</v>
      </c>
      <c r="AR46" s="154" t="n">
        <v>43615</v>
      </c>
      <c r="AS46" s="153" t="n">
        <v>2023</v>
      </c>
      <c r="AT46" s="103" t="n">
        <v>50880</v>
      </c>
      <c r="AU46" s="103" t="s">
        <v>330</v>
      </c>
      <c r="AV46" s="103" t="n">
        <f>AM46-AT46</f>
        <v>0</v>
      </c>
      <c r="AW46" s="54"/>
      <c r="AX46" s="54"/>
      <c r="AY46" s="166" t="s">
        <v>224</v>
      </c>
      <c r="AZ46" s="167"/>
    </row>
    <row r="47" s="11" customFormat="1" ht="25.5" customHeight="1">
      <c r="A47" s="61" t="s">
        <v>308</v>
      </c>
      <c r="B47" s="59" t="s">
        <v>15</v>
      </c>
      <c r="C47" s="61"/>
      <c r="D47" s="58" t="n">
        <v>43509</v>
      </c>
      <c r="E47" s="57" t="s">
        <v>331</v>
      </c>
      <c r="F47" s="57"/>
      <c r="G47" s="57"/>
      <c r="H47" s="57" t="s">
        <v>331</v>
      </c>
      <c r="I47" s="57"/>
      <c r="J47" s="86"/>
      <c r="K47" s="90"/>
      <c r="L47" s="57"/>
      <c r="M47" s="61"/>
      <c r="N47" s="87"/>
      <c r="O47" s="57" t="s">
        <v>332</v>
      </c>
      <c r="P47" s="61" t="s">
        <v>333</v>
      </c>
      <c r="Q47" s="57"/>
      <c r="R47" s="57"/>
      <c r="S47" s="57"/>
      <c r="T47" s="57"/>
      <c r="U47" s="57"/>
      <c r="V47" s="57" t="s">
        <v>334</v>
      </c>
      <c r="W47" s="61" t="s">
        <v>335</v>
      </c>
      <c r="X47" s="110"/>
      <c r="Y47" s="122" t="s">
        <v>336</v>
      </c>
      <c r="Z47" s="57" t="s">
        <v>337</v>
      </c>
      <c r="AA47" s="57"/>
      <c r="AB47" s="61" t="s">
        <v>338</v>
      </c>
      <c r="AC47" s="61" t="s">
        <v>339</v>
      </c>
      <c r="AD47" s="61" t="s">
        <v>340</v>
      </c>
      <c r="AE47" s="57"/>
      <c r="AF47" s="104"/>
      <c r="AG47" s="104"/>
      <c r="AH47" s="104"/>
      <c r="AI47" s="87"/>
      <c r="AJ47" s="88"/>
      <c r="AK47" s="104"/>
      <c r="AL47" s="104"/>
      <c r="AM47" s="104"/>
      <c r="AN47" s="104"/>
      <c r="AO47" s="87"/>
      <c r="AP47" s="155"/>
      <c r="AQ47" s="156"/>
      <c r="AR47" s="156"/>
      <c r="AS47" s="155"/>
      <c r="AT47" s="104"/>
      <c r="AU47" s="104"/>
      <c r="AV47" s="104" t="n">
        <f>AM47-AT47</f>
        <v>0</v>
      </c>
      <c r="AW47" s="57" t="s">
        <v>318</v>
      </c>
      <c r="AX47" s="57" t="s">
        <v>341</v>
      </c>
      <c r="AY47" s="168" t="s">
        <v>224</v>
      </c>
      <c r="AZ47" s="167"/>
    </row>
    <row r="48" s="11" customFormat="1" ht="25.5" customHeight="1">
      <c r="A48" s="63" t="s">
        <v>225</v>
      </c>
      <c r="B48" s="63" t="s">
        <v>342</v>
      </c>
      <c r="C48" s="64"/>
      <c r="D48" s="65" t="n">
        <v>43523</v>
      </c>
      <c r="E48" s="63" t="s">
        <v>343</v>
      </c>
      <c r="F48" s="66" t="s">
        <v>344</v>
      </c>
      <c r="G48" s="63" t="s">
        <v>206</v>
      </c>
      <c r="H48" s="63" t="s">
        <v>343</v>
      </c>
      <c r="I48" s="66" t="s">
        <v>344</v>
      </c>
      <c r="J48" s="91"/>
      <c r="K48" s="92" t="s">
        <v>208</v>
      </c>
      <c r="L48" s="63" t="s">
        <v>256</v>
      </c>
      <c r="M48" s="63" t="s">
        <v>345</v>
      </c>
      <c r="N48" s="93" t="n">
        <v>209456</v>
      </c>
      <c r="O48" s="63" t="s">
        <v>54</v>
      </c>
      <c r="P48" s="63" t="s">
        <v>293</v>
      </c>
      <c r="Q48" s="63"/>
      <c r="R48" s="111" t="s">
        <v>346</v>
      </c>
      <c r="S48" s="111"/>
      <c r="T48" s="112"/>
      <c r="U48" s="112"/>
      <c r="V48" s="63"/>
      <c r="W48" s="63" t="s">
        <v>215</v>
      </c>
      <c r="X48" s="113"/>
      <c r="Y48" s="63" t="s">
        <v>347</v>
      </c>
      <c r="Z48" s="63" t="s">
        <v>348</v>
      </c>
      <c r="AA48" s="63" t="s">
        <v>304</v>
      </c>
      <c r="AB48" s="63" t="s">
        <v>219</v>
      </c>
      <c r="AC48" s="63" t="s">
        <v>268</v>
      </c>
      <c r="AD48" s="63" t="s">
        <v>221</v>
      </c>
      <c r="AE48" s="63" t="s">
        <v>349</v>
      </c>
      <c r="AF48" s="113" t="n">
        <f>401760+27550+372900</f>
        <v>802210</v>
      </c>
      <c r="AG48" s="113" t="n">
        <f>395274+455068.6</f>
        <v>850342.6</v>
      </c>
      <c r="AH48" s="113"/>
      <c r="AI48" s="93"/>
      <c r="AJ48" s="92"/>
      <c r="AK48" s="113"/>
      <c r="AL48" s="113"/>
      <c r="AM48" s="113"/>
      <c r="AN48" s="113"/>
      <c r="AO48" s="93"/>
      <c r="AP48" s="159"/>
      <c r="AQ48" s="160"/>
      <c r="AR48" s="160"/>
      <c r="AS48" s="159"/>
      <c r="AT48" s="113"/>
      <c r="AU48" s="113"/>
      <c r="AV48" s="113" t="n">
        <f>AM48-AT48</f>
        <v>0</v>
      </c>
      <c r="AW48" s="63" t="s">
        <v>350</v>
      </c>
      <c r="AX48" s="63" t="s">
        <v>351</v>
      </c>
      <c r="AY48" s="166" t="s">
        <v>224</v>
      </c>
      <c r="AZ48" s="167"/>
    </row>
    <row r="49" s="11" customFormat="1" ht="25.5" customHeight="1">
      <c r="A49" s="67" t="s">
        <v>308</v>
      </c>
      <c r="B49" s="68" t="s">
        <v>13</v>
      </c>
      <c r="C49" s="67"/>
      <c r="D49" s="69" t="n">
        <v>43530</v>
      </c>
      <c r="E49" s="70" t="s">
        <v>352</v>
      </c>
      <c r="F49" s="70"/>
      <c r="G49" s="70"/>
      <c r="H49" s="70" t="s">
        <v>352</v>
      </c>
      <c r="I49" s="70"/>
      <c r="J49" s="94"/>
      <c r="K49" s="95" t="s">
        <v>353</v>
      </c>
      <c r="L49" s="70" t="s">
        <v>354</v>
      </c>
      <c r="M49" s="67"/>
      <c r="N49" s="96"/>
      <c r="O49" s="70" t="s">
        <v>54</v>
      </c>
      <c r="P49" s="67" t="s">
        <v>355</v>
      </c>
      <c r="Q49" s="70"/>
      <c r="R49" s="70" t="s">
        <v>356</v>
      </c>
      <c r="S49" s="70"/>
      <c r="T49" s="70"/>
      <c r="U49" s="70"/>
      <c r="V49" s="70" t="s">
        <v>357</v>
      </c>
      <c r="W49" s="67" t="s">
        <v>313</v>
      </c>
      <c r="X49" s="114"/>
      <c r="Y49" s="123" t="s">
        <v>358</v>
      </c>
      <c r="Z49" s="70" t="s">
        <v>359</v>
      </c>
      <c r="AA49" s="68" t="s">
        <v>46</v>
      </c>
      <c r="AB49" s="68" t="s">
        <v>316</v>
      </c>
      <c r="AC49" s="67" t="s">
        <v>317</v>
      </c>
      <c r="AD49" s="67"/>
      <c r="AE49" s="70" t="s">
        <v>360</v>
      </c>
      <c r="AF49" s="124"/>
      <c r="AG49" s="124"/>
      <c r="AH49" s="124" t="s">
        <v>361</v>
      </c>
      <c r="AI49" s="96" t="n">
        <v>30700</v>
      </c>
      <c r="AJ49" s="140"/>
      <c r="AK49" s="124"/>
      <c r="AL49" s="124"/>
      <c r="AM49" s="124"/>
      <c r="AN49" s="124"/>
      <c r="AO49" s="96"/>
      <c r="AP49" s="161"/>
      <c r="AQ49" s="162"/>
      <c r="AR49" s="162"/>
      <c r="AS49" s="161"/>
      <c r="AT49" s="124"/>
      <c r="AU49" s="124"/>
      <c r="AV49" s="124" t="n">
        <f>AM49-AT49</f>
        <v>0</v>
      </c>
      <c r="AW49" s="70" t="s">
        <v>318</v>
      </c>
      <c r="AX49" s="70" t="s">
        <v>362</v>
      </c>
      <c r="AY49" s="168" t="s">
        <v>224</v>
      </c>
      <c r="AZ49" s="167"/>
    </row>
    <row r="50" s="11" customFormat="1" ht="25.5" customHeight="1">
      <c r="A50" s="67" t="s">
        <v>363</v>
      </c>
      <c r="B50" s="68" t="s">
        <v>13</v>
      </c>
      <c r="C50" s="67"/>
      <c r="D50" s="69" t="n">
        <v>43538</v>
      </c>
      <c r="E50" s="70" t="s">
        <v>364</v>
      </c>
      <c r="F50" s="70"/>
      <c r="G50" s="70"/>
      <c r="H50" s="70" t="s">
        <v>364</v>
      </c>
      <c r="I50" s="70"/>
      <c r="J50" s="94"/>
      <c r="K50" s="95"/>
      <c r="L50" s="70" t="s">
        <v>292</v>
      </c>
      <c r="M50" s="67"/>
      <c r="N50" s="96"/>
      <c r="O50" s="70" t="s">
        <v>365</v>
      </c>
      <c r="P50" s="67" t="s">
        <v>366</v>
      </c>
      <c r="Q50" s="70"/>
      <c r="R50" s="70" t="s">
        <v>367</v>
      </c>
      <c r="S50" s="67" t="s">
        <v>368</v>
      </c>
      <c r="T50" s="67" t="s">
        <v>369</v>
      </c>
      <c r="U50" s="67"/>
      <c r="V50" s="70"/>
      <c r="W50" s="67" t="s">
        <v>335</v>
      </c>
      <c r="X50" s="114"/>
      <c r="Y50" s="124" t="s">
        <v>370</v>
      </c>
      <c r="Z50" s="70" t="s">
        <v>366</v>
      </c>
      <c r="AA50" s="67" t="s">
        <v>371</v>
      </c>
      <c r="AB50" s="125" t="s">
        <v>372</v>
      </c>
      <c r="AC50" s="67" t="s">
        <v>373</v>
      </c>
      <c r="AD50" s="67"/>
      <c r="AE50" s="70"/>
      <c r="AF50" s="124"/>
      <c r="AG50" s="124"/>
      <c r="AH50" s="124"/>
      <c r="AI50" s="96"/>
      <c r="AJ50" s="140"/>
      <c r="AK50" s="124"/>
      <c r="AL50" s="124"/>
      <c r="AM50" s="124"/>
      <c r="AN50" s="124"/>
      <c r="AO50" s="96"/>
      <c r="AP50" s="161"/>
      <c r="AQ50" s="162"/>
      <c r="AR50" s="162"/>
      <c r="AS50" s="161"/>
      <c r="AT50" s="124"/>
      <c r="AU50" s="124"/>
      <c r="AV50" s="124" t="n">
        <f>AM50-AT50</f>
        <v>0</v>
      </c>
      <c r="AW50" s="70" t="s">
        <v>318</v>
      </c>
      <c r="AX50" s="70" t="s">
        <v>374</v>
      </c>
      <c r="AY50" s="166" t="s">
        <v>375</v>
      </c>
      <c r="AZ50" s="167"/>
    </row>
    <row r="51" s="11" customFormat="1" ht="25.5" customHeight="1">
      <c r="A51" s="63" t="s">
        <v>225</v>
      </c>
      <c r="B51" s="63" t="s">
        <v>342</v>
      </c>
      <c r="C51" s="64"/>
      <c r="D51" s="65" t="n">
        <v>43545</v>
      </c>
      <c r="E51" s="63" t="s">
        <v>376</v>
      </c>
      <c r="F51" s="63"/>
      <c r="G51" s="63" t="s">
        <v>206</v>
      </c>
      <c r="H51" s="63" t="s">
        <v>376</v>
      </c>
      <c r="I51" s="66"/>
      <c r="J51" s="91"/>
      <c r="K51" s="92" t="s">
        <v>208</v>
      </c>
      <c r="L51" s="63" t="s">
        <v>281</v>
      </c>
      <c r="M51" s="63" t="s">
        <v>210</v>
      </c>
      <c r="N51" s="93" t="n">
        <v>3500</v>
      </c>
      <c r="O51" s="63" t="s">
        <v>377</v>
      </c>
      <c r="P51" s="63" t="s">
        <v>212</v>
      </c>
      <c r="Q51" s="63"/>
      <c r="R51" s="111"/>
      <c r="S51" s="111"/>
      <c r="T51" s="112"/>
      <c r="U51" s="112"/>
      <c r="V51" s="63" t="s">
        <v>378</v>
      </c>
      <c r="W51" s="63" t="s">
        <v>215</v>
      </c>
      <c r="X51" s="113"/>
      <c r="Y51" s="63" t="s">
        <v>379</v>
      </c>
      <c r="Z51" s="63" t="s">
        <v>218</v>
      </c>
      <c r="AA51" s="63" t="s">
        <v>304</v>
      </c>
      <c r="AB51" s="63" t="s">
        <v>380</v>
      </c>
      <c r="AC51" s="63" t="s">
        <v>268</v>
      </c>
      <c r="AD51" s="63" t="s">
        <v>221</v>
      </c>
      <c r="AE51" s="63" t="s">
        <v>381</v>
      </c>
      <c r="AF51" s="113" t="n">
        <f>AG51/1.06</f>
        <v>42452.8301886792</v>
      </c>
      <c r="AG51" s="113" t="n">
        <v>45000</v>
      </c>
      <c r="AH51" s="113"/>
      <c r="AI51" s="93"/>
      <c r="AJ51" s="92"/>
      <c r="AK51" s="113"/>
      <c r="AL51" s="113"/>
      <c r="AM51" s="113"/>
      <c r="AN51" s="113"/>
      <c r="AO51" s="93"/>
      <c r="AP51" s="159"/>
      <c r="AQ51" s="160"/>
      <c r="AR51" s="160"/>
      <c r="AS51" s="159"/>
      <c r="AT51" s="113"/>
      <c r="AU51" s="113"/>
      <c r="AV51" s="113" t="n">
        <f>AM51-AT51</f>
        <v>0</v>
      </c>
      <c r="AW51" s="63" t="s">
        <v>382</v>
      </c>
      <c r="AX51" s="63" t="s">
        <v>383</v>
      </c>
      <c r="AY51" s="166" t="s">
        <v>224</v>
      </c>
      <c r="AZ51" s="167"/>
    </row>
    <row r="52" s="11" customFormat="1" ht="25.5" customHeight="1">
      <c r="A52" s="54" t="s">
        <v>70</v>
      </c>
      <c r="B52" s="54" t="s">
        <v>203</v>
      </c>
      <c r="C52" s="54" t="s">
        <v>61</v>
      </c>
      <c r="D52" s="55" t="n">
        <v>43558</v>
      </c>
      <c r="E52" s="54" t="s">
        <v>384</v>
      </c>
      <c r="F52" s="62" t="s">
        <v>385</v>
      </c>
      <c r="G52" s="54" t="s">
        <v>365</v>
      </c>
      <c r="H52" s="54" t="s">
        <v>386</v>
      </c>
      <c r="I52" s="62" t="s">
        <v>385</v>
      </c>
      <c r="J52" s="81" t="s">
        <v>207</v>
      </c>
      <c r="K52" s="82" t="s">
        <v>208</v>
      </c>
      <c r="L52" s="54" t="s">
        <v>273</v>
      </c>
      <c r="M52" s="54" t="s">
        <v>387</v>
      </c>
      <c r="N52" s="83" t="n">
        <v>0</v>
      </c>
      <c r="O52" s="54" t="s">
        <v>211</v>
      </c>
      <c r="P52" s="54" t="s">
        <v>212</v>
      </c>
      <c r="Q52" s="54"/>
      <c r="R52" s="108"/>
      <c r="S52" s="108" t="s">
        <v>57</v>
      </c>
      <c r="T52" s="109" t="s">
        <v>388</v>
      </c>
      <c r="U52" s="109"/>
      <c r="V52" s="54" t="s">
        <v>388</v>
      </c>
      <c r="W52" s="54" t="s">
        <v>215</v>
      </c>
      <c r="X52" s="103" t="s">
        <v>216</v>
      </c>
      <c r="Y52" s="54" t="s">
        <v>389</v>
      </c>
      <c r="Z52" s="54" t="s">
        <v>218</v>
      </c>
      <c r="AA52" s="53" t="s">
        <v>46</v>
      </c>
      <c r="AB52" s="54" t="s">
        <v>380</v>
      </c>
      <c r="AC52" s="54" t="s">
        <v>268</v>
      </c>
      <c r="AD52" s="54" t="s">
        <v>221</v>
      </c>
      <c r="AE52" s="54" t="s">
        <v>390</v>
      </c>
      <c r="AF52" s="103" t="n">
        <v>5000</v>
      </c>
      <c r="AG52" s="103" t="n">
        <f>AF52*1.06</f>
        <v>5300</v>
      </c>
      <c r="AH52" s="103"/>
      <c r="AI52" s="83"/>
      <c r="AJ52" s="138" t="n">
        <f>AP52</f>
        <v>2023</v>
      </c>
      <c r="AK52" s="103" t="n">
        <f>AF52</f>
        <v>5000</v>
      </c>
      <c r="AL52" s="103"/>
      <c r="AM52" s="103" t="n">
        <f>AG52</f>
        <v>5300</v>
      </c>
      <c r="AN52" s="103"/>
      <c r="AO52" s="83"/>
      <c r="AP52" s="153" t="n">
        <v>2023</v>
      </c>
      <c r="AQ52" s="154" t="n">
        <v>43560</v>
      </c>
      <c r="AR52" s="154" t="n">
        <v>43798</v>
      </c>
      <c r="AS52" s="153" t="n">
        <v>2023</v>
      </c>
      <c r="AT52" s="103" t="n">
        <v>5300</v>
      </c>
      <c r="AU52" s="103" t="s">
        <v>223</v>
      </c>
      <c r="AV52" s="103" t="n">
        <f>AM52-AT52</f>
        <v>0</v>
      </c>
      <c r="AW52" s="54"/>
      <c r="AX52" s="54"/>
      <c r="AY52" s="166" t="s">
        <v>224</v>
      </c>
      <c r="AZ52" s="167"/>
    </row>
    <row r="53" s="11" customFormat="1" ht="25.5" customHeight="1">
      <c r="A53" s="57" t="s">
        <v>225</v>
      </c>
      <c r="B53" s="57" t="s">
        <v>299</v>
      </c>
      <c r="C53" s="61" t="s">
        <v>61</v>
      </c>
      <c r="D53" s="58" t="n">
        <v>43567</v>
      </c>
      <c r="E53" s="61" t="s">
        <v>257</v>
      </c>
      <c r="F53" s="57"/>
      <c r="G53" s="57"/>
      <c r="H53" s="57"/>
      <c r="I53" s="57" t="s">
        <v>391</v>
      </c>
      <c r="J53" s="88"/>
      <c r="K53" s="86" t="s">
        <v>392</v>
      </c>
      <c r="L53" s="57" t="s">
        <v>393</v>
      </c>
      <c r="M53" s="57"/>
      <c r="N53" s="87"/>
      <c r="O53" s="57" t="s">
        <v>54</v>
      </c>
      <c r="P53" s="57" t="s">
        <v>394</v>
      </c>
      <c r="Q53" s="57"/>
      <c r="R53" s="106" t="s">
        <v>395</v>
      </c>
      <c r="S53" s="106"/>
      <c r="T53" s="107"/>
      <c r="U53" s="107"/>
      <c r="V53" s="57"/>
      <c r="W53" s="57" t="s">
        <v>215</v>
      </c>
      <c r="X53" s="104"/>
      <c r="Y53" s="57" t="s">
        <v>328</v>
      </c>
      <c r="Z53" s="57"/>
      <c r="AA53" s="57"/>
      <c r="AB53" s="57"/>
      <c r="AC53" s="57"/>
      <c r="AD53" s="57"/>
      <c r="AE53" s="57" t="s">
        <v>396</v>
      </c>
      <c r="AF53" s="104" t="s">
        <v>306</v>
      </c>
      <c r="AG53" s="104" t="s">
        <v>306</v>
      </c>
      <c r="AH53" s="104"/>
      <c r="AI53" s="87"/>
      <c r="AJ53" s="86"/>
      <c r="AK53" s="104"/>
      <c r="AL53" s="104"/>
      <c r="AM53" s="104"/>
      <c r="AN53" s="104"/>
      <c r="AO53" s="87"/>
      <c r="AP53" s="155"/>
      <c r="AQ53" s="156"/>
      <c r="AR53" s="156"/>
      <c r="AS53" s="155"/>
      <c r="AT53" s="104"/>
      <c r="AU53" s="104"/>
      <c r="AV53" s="104" t="n">
        <f>AM53-AT53</f>
        <v>0</v>
      </c>
      <c r="AW53" s="57" t="s">
        <v>307</v>
      </c>
      <c r="AX53" s="57" t="s">
        <v>396</v>
      </c>
      <c r="AY53" s="166" t="s">
        <v>224</v>
      </c>
      <c r="AZ53" s="167"/>
    </row>
    <row r="54" s="11" customFormat="1" ht="72" customHeight="1">
      <c r="A54" s="54" t="s">
        <v>225</v>
      </c>
      <c r="B54" s="54" t="s">
        <v>203</v>
      </c>
      <c r="C54" s="54" t="s">
        <v>61</v>
      </c>
      <c r="D54" s="55" t="n">
        <v>43567</v>
      </c>
      <c r="E54" s="54" t="s">
        <v>397</v>
      </c>
      <c r="F54" s="54" t="s">
        <v>397</v>
      </c>
      <c r="G54" s="54" t="s">
        <v>228</v>
      </c>
      <c r="H54" s="54" t="s">
        <v>398</v>
      </c>
      <c r="I54" s="62" t="s">
        <v>399</v>
      </c>
      <c r="J54" s="81" t="s">
        <v>207</v>
      </c>
      <c r="K54" s="82" t="s">
        <v>208</v>
      </c>
      <c r="L54" s="54" t="s">
        <v>400</v>
      </c>
      <c r="M54" s="54" t="s">
        <v>210</v>
      </c>
      <c r="N54" s="83" t="n">
        <v>3000</v>
      </c>
      <c r="O54" s="54" t="s">
        <v>54</v>
      </c>
      <c r="P54" s="54" t="s">
        <v>401</v>
      </c>
      <c r="Q54" s="54"/>
      <c r="R54" s="108" t="s">
        <v>402</v>
      </c>
      <c r="S54" s="108"/>
      <c r="T54" s="109"/>
      <c r="U54" s="109"/>
      <c r="V54" s="54"/>
      <c r="W54" s="54" t="s">
        <v>235</v>
      </c>
      <c r="X54" s="103" t="s">
        <v>236</v>
      </c>
      <c r="Y54" s="54" t="s">
        <v>403</v>
      </c>
      <c r="Z54" s="54" t="s">
        <v>404</v>
      </c>
      <c r="AA54" s="53" t="s">
        <v>46</v>
      </c>
      <c r="AB54" s="54" t="s">
        <v>380</v>
      </c>
      <c r="AC54" s="54" t="s">
        <v>268</v>
      </c>
      <c r="AD54" s="54" t="s">
        <v>221</v>
      </c>
      <c r="AE54" s="54" t="s">
        <v>405</v>
      </c>
      <c r="AF54" s="103" t="n">
        <v>26400</v>
      </c>
      <c r="AG54" s="103" t="n">
        <v>30457.89</v>
      </c>
      <c r="AH54" s="103"/>
      <c r="AI54" s="83"/>
      <c r="AJ54" s="138" t="n">
        <f>AP54</f>
        <v>2023</v>
      </c>
      <c r="AK54" s="103" t="n">
        <v>25300</v>
      </c>
      <c r="AL54" s="103" t="n">
        <v>1749</v>
      </c>
      <c r="AM54" s="103" t="n">
        <v>28866.6928</v>
      </c>
      <c r="AN54" s="103"/>
      <c r="AO54" s="83"/>
      <c r="AP54" s="153" t="n">
        <v>2023</v>
      </c>
      <c r="AQ54" s="154" t="n">
        <v>43600</v>
      </c>
      <c r="AR54" s="154" t="n">
        <v>43602</v>
      </c>
      <c r="AS54" s="153" t="n">
        <v>2023</v>
      </c>
      <c r="AT54" s="103" t="n">
        <v>29393.54</v>
      </c>
      <c r="AU54" s="103" t="s">
        <v>406</v>
      </c>
      <c r="AV54" s="103" t="n">
        <f>AM54-AT54</f>
        <v>-526.8472</v>
      </c>
      <c r="AW54" s="54"/>
      <c r="AX54" s="54"/>
      <c r="AY54" s="166" t="s">
        <v>224</v>
      </c>
      <c r="AZ54" s="167"/>
    </row>
    <row r="55" s="11" customFormat="1" ht="38.25" customHeight="1">
      <c r="A55" s="54" t="s">
        <v>225</v>
      </c>
      <c r="B55" s="54" t="s">
        <v>203</v>
      </c>
      <c r="C55" s="54" t="s">
        <v>61</v>
      </c>
      <c r="D55" s="55" t="n">
        <v>43579</v>
      </c>
      <c r="E55" s="54" t="s">
        <v>407</v>
      </c>
      <c r="F55" s="54" t="s">
        <v>407</v>
      </c>
      <c r="G55" s="54" t="s">
        <v>228</v>
      </c>
      <c r="H55" s="54" t="s">
        <v>408</v>
      </c>
      <c r="I55" s="62" t="s">
        <v>409</v>
      </c>
      <c r="J55" s="81" t="s">
        <v>207</v>
      </c>
      <c r="K55" s="82" t="s">
        <v>208</v>
      </c>
      <c r="L55" s="54" t="s">
        <v>292</v>
      </c>
      <c r="M55" s="54" t="s">
        <v>244</v>
      </c>
      <c r="N55" s="83" t="n">
        <v>7500</v>
      </c>
      <c r="O55" s="54" t="s">
        <v>54</v>
      </c>
      <c r="P55" s="54" t="s">
        <v>410</v>
      </c>
      <c r="Q55" s="54"/>
      <c r="R55" s="108" t="s">
        <v>411</v>
      </c>
      <c r="S55" s="108"/>
      <c r="T55" s="109"/>
      <c r="U55" s="109"/>
      <c r="V55" s="233" t="s">
        <v>412</v>
      </c>
      <c r="W55" s="54" t="s">
        <v>235</v>
      </c>
      <c r="X55" s="103" t="s">
        <v>236</v>
      </c>
      <c r="Y55" s="54" t="s">
        <v>413</v>
      </c>
      <c r="Z55" s="54" t="s">
        <v>414</v>
      </c>
      <c r="AA55" s="53" t="s">
        <v>46</v>
      </c>
      <c r="AB55" s="54" t="s">
        <v>380</v>
      </c>
      <c r="AC55" s="54" t="s">
        <v>268</v>
      </c>
      <c r="AD55" s="54" t="s">
        <v>221</v>
      </c>
      <c r="AE55" s="54" t="s">
        <v>415</v>
      </c>
      <c r="AF55" s="103" t="n">
        <v>216000</v>
      </c>
      <c r="AG55" s="103" t="n">
        <v>230515.2</v>
      </c>
      <c r="AH55" s="103"/>
      <c r="AI55" s="83"/>
      <c r="AJ55" s="138" t="n">
        <f>AP55</f>
        <v>2023</v>
      </c>
      <c r="AK55" s="103" t="n">
        <f>AF55</f>
        <v>216000</v>
      </c>
      <c r="AL55" s="103" t="n">
        <v>19271.44</v>
      </c>
      <c r="AM55" s="103" t="n">
        <f>(AK55+AL55)*1.0672</f>
        <v>251081.680768</v>
      </c>
      <c r="AN55" s="103"/>
      <c r="AO55" s="83"/>
      <c r="AP55" s="153" t="n">
        <v>2023</v>
      </c>
      <c r="AQ55" s="154" t="n">
        <v>43606</v>
      </c>
      <c r="AR55" s="154" t="n">
        <v>43636</v>
      </c>
      <c r="AS55" s="153" t="n">
        <v>2023</v>
      </c>
      <c r="AT55" s="103" t="n">
        <v>251061.68</v>
      </c>
      <c r="AU55" s="103" t="s">
        <v>416</v>
      </c>
      <c r="AV55" s="103" t="n">
        <f>AM55-AT55</f>
        <v>20.0007679999981</v>
      </c>
      <c r="AW55" s="54"/>
      <c r="AX55" s="54"/>
      <c r="AY55" s="166" t="s">
        <v>224</v>
      </c>
      <c r="AZ55" s="167"/>
    </row>
    <row r="56" s="11" customFormat="1" ht="25.5" customHeight="1">
      <c r="A56" s="54" t="s">
        <v>70</v>
      </c>
      <c r="B56" s="54" t="s">
        <v>203</v>
      </c>
      <c r="C56" s="53" t="s">
        <v>39</v>
      </c>
      <c r="D56" s="55" t="n">
        <v>43595</v>
      </c>
      <c r="E56" s="53" t="s">
        <v>417</v>
      </c>
      <c r="F56" s="53"/>
      <c r="G56" s="53" t="s">
        <v>206</v>
      </c>
      <c r="H56" s="53" t="s">
        <v>417</v>
      </c>
      <c r="I56" s="62"/>
      <c r="J56" s="81" t="s">
        <v>207</v>
      </c>
      <c r="K56" s="82" t="s">
        <v>208</v>
      </c>
      <c r="L56" s="53" t="s">
        <v>52</v>
      </c>
      <c r="M56" s="53" t="s">
        <v>387</v>
      </c>
      <c r="N56" s="83" t="n">
        <v>0</v>
      </c>
      <c r="O56" s="53" t="s">
        <v>43</v>
      </c>
      <c r="P56" s="53" t="s">
        <v>418</v>
      </c>
      <c r="Q56" s="54"/>
      <c r="R56" s="108"/>
      <c r="S56" s="108" t="s">
        <v>419</v>
      </c>
      <c r="T56" s="115" t="s">
        <v>238</v>
      </c>
      <c r="U56" s="109"/>
      <c r="V56" s="54"/>
      <c r="W56" s="54" t="s">
        <v>420</v>
      </c>
      <c r="X56" s="103" t="s">
        <v>264</v>
      </c>
      <c r="Y56" s="53" t="s">
        <v>421</v>
      </c>
      <c r="Z56" s="53" t="s">
        <v>422</v>
      </c>
      <c r="AA56" s="53" t="s">
        <v>46</v>
      </c>
      <c r="AB56" s="54" t="s">
        <v>380</v>
      </c>
      <c r="AC56" s="54" t="s">
        <v>268</v>
      </c>
      <c r="AD56" s="54" t="s">
        <v>221</v>
      </c>
      <c r="AE56" s="54"/>
      <c r="AF56" s="103" t="n">
        <f>AG56/1.06</f>
        <v>28301.8867924528</v>
      </c>
      <c r="AG56" s="103" t="n">
        <v>30000</v>
      </c>
      <c r="AH56" s="103"/>
      <c r="AI56" s="83"/>
      <c r="AJ56" s="138" t="n">
        <f>AP56</f>
        <v>2023</v>
      </c>
      <c r="AK56" s="103" t="n">
        <f>AM56/1.06</f>
        <v>28301.8867924528</v>
      </c>
      <c r="AL56" s="103" t="n">
        <v>0</v>
      </c>
      <c r="AM56" s="103" t="n">
        <v>30000</v>
      </c>
      <c r="AN56" s="103"/>
      <c r="AO56" s="83"/>
      <c r="AP56" s="153" t="n">
        <v>2023</v>
      </c>
      <c r="AQ56" s="154" t="n">
        <v>43595</v>
      </c>
      <c r="AR56" s="154" t="s">
        <v>423</v>
      </c>
      <c r="AS56" s="153" t="n">
        <v>2023</v>
      </c>
      <c r="AT56" s="103" t="n">
        <f>AM56</f>
        <v>30000</v>
      </c>
      <c r="AU56" s="103"/>
      <c r="AV56" s="103"/>
      <c r="AW56" s="54"/>
      <c r="AX56" s="54"/>
      <c r="AY56" s="166" t="s">
        <v>224</v>
      </c>
      <c r="AZ56" s="167"/>
    </row>
    <row r="57" s="11" customFormat="1" ht="38.25" customHeight="1">
      <c r="A57" s="54" t="s">
        <v>202</v>
      </c>
      <c r="B57" s="54" t="s">
        <v>203</v>
      </c>
      <c r="C57" s="54" t="s">
        <v>50</v>
      </c>
      <c r="D57" s="55" t="n">
        <v>43624</v>
      </c>
      <c r="E57" s="54" t="s">
        <v>407</v>
      </c>
      <c r="F57" s="54" t="s">
        <v>407</v>
      </c>
      <c r="G57" s="54" t="s">
        <v>228</v>
      </c>
      <c r="H57" s="54" t="s">
        <v>408</v>
      </c>
      <c r="I57" s="62" t="s">
        <v>409</v>
      </c>
      <c r="J57" s="81" t="s">
        <v>207</v>
      </c>
      <c r="K57" s="82" t="s">
        <v>208</v>
      </c>
      <c r="L57" s="54" t="s">
        <v>292</v>
      </c>
      <c r="M57" s="54" t="s">
        <v>244</v>
      </c>
      <c r="N57" s="83" t="n">
        <v>7500</v>
      </c>
      <c r="O57" s="54" t="s">
        <v>43</v>
      </c>
      <c r="P57" s="54" t="s">
        <v>418</v>
      </c>
      <c r="Q57" s="54"/>
      <c r="R57" s="108"/>
      <c r="S57" s="108" t="s">
        <v>419</v>
      </c>
      <c r="T57" s="109" t="s">
        <v>424</v>
      </c>
      <c r="U57" s="109"/>
      <c r="V57" s="234" t="s">
        <v>412</v>
      </c>
      <c r="W57" s="54" t="s">
        <v>235</v>
      </c>
      <c r="X57" s="103" t="s">
        <v>236</v>
      </c>
      <c r="Y57" s="54" t="s">
        <v>425</v>
      </c>
      <c r="Z57" s="54" t="s">
        <v>414</v>
      </c>
      <c r="AA57" s="53" t="s">
        <v>46</v>
      </c>
      <c r="AB57" s="54" t="s">
        <v>380</v>
      </c>
      <c r="AC57" s="54" t="s">
        <v>268</v>
      </c>
      <c r="AD57" s="54" t="s">
        <v>221</v>
      </c>
      <c r="AE57" s="54" t="s">
        <v>426</v>
      </c>
      <c r="AF57" s="103" t="n">
        <v>43840</v>
      </c>
      <c r="AG57" s="103" t="n">
        <v>46786.048</v>
      </c>
      <c r="AH57" s="103"/>
      <c r="AI57" s="83"/>
      <c r="AJ57" s="138" t="n">
        <f>AP57</f>
        <v>2023</v>
      </c>
      <c r="AK57" s="103" t="n">
        <f>AF57</f>
        <v>43840</v>
      </c>
      <c r="AL57" s="103" t="n">
        <v>5587</v>
      </c>
      <c r="AM57" s="103" t="n">
        <f>(AK57+AL57)*1.0672</f>
        <v>52748.4944</v>
      </c>
      <c r="AN57" s="103"/>
      <c r="AO57" s="83"/>
      <c r="AP57" s="153" t="n">
        <v>2023</v>
      </c>
      <c r="AQ57" s="154" t="n">
        <v>43616</v>
      </c>
      <c r="AR57" s="154" t="n">
        <v>43732</v>
      </c>
      <c r="AS57" s="153" t="n">
        <v>2023</v>
      </c>
      <c r="AT57" s="103" t="n">
        <v>52728.49</v>
      </c>
      <c r="AU57" s="103" t="s">
        <v>427</v>
      </c>
      <c r="AV57" s="103" t="n">
        <f>AM57-AT57</f>
        <v>20.0044000000053</v>
      </c>
      <c r="AW57" s="54"/>
      <c r="AX57" s="54"/>
      <c r="AY57" s="166" t="s">
        <v>224</v>
      </c>
      <c r="AZ57" s="167"/>
    </row>
    <row r="58" s="11" customFormat="1" ht="38.25" customHeight="1">
      <c r="A58" s="67" t="s">
        <v>308</v>
      </c>
      <c r="B58" s="68" t="s">
        <v>13</v>
      </c>
      <c r="C58" s="67"/>
      <c r="D58" s="69" t="n">
        <v>43624</v>
      </c>
      <c r="E58" s="67" t="s">
        <v>428</v>
      </c>
      <c r="F58" s="70" t="s">
        <v>429</v>
      </c>
      <c r="G58" s="70" t="s">
        <v>206</v>
      </c>
      <c r="H58" s="67" t="s">
        <v>428</v>
      </c>
      <c r="I58" s="70" t="s">
        <v>429</v>
      </c>
      <c r="J58" s="95" t="s">
        <v>207</v>
      </c>
      <c r="K58" s="95" t="s">
        <v>430</v>
      </c>
      <c r="L58" s="70" t="s">
        <v>273</v>
      </c>
      <c r="M58" s="67" t="s">
        <v>231</v>
      </c>
      <c r="N58" s="96" t="n">
        <f>189320187.8061/10000</f>
        <v>18932.01878061</v>
      </c>
      <c r="O58" s="70" t="s">
        <v>54</v>
      </c>
      <c r="P58" s="67" t="s">
        <v>431</v>
      </c>
      <c r="Q58" s="70" t="s">
        <v>432</v>
      </c>
      <c r="R58" s="235" t="s">
        <v>433</v>
      </c>
      <c r="S58" s="70"/>
      <c r="T58" s="70"/>
      <c r="U58" s="70"/>
      <c r="V58" s="70"/>
      <c r="W58" s="67" t="s">
        <v>313</v>
      </c>
      <c r="X58" s="114"/>
      <c r="Y58" s="124" t="s">
        <v>434</v>
      </c>
      <c r="Z58" s="70" t="s">
        <v>435</v>
      </c>
      <c r="AA58" s="68" t="s">
        <v>46</v>
      </c>
      <c r="AB58" s="68" t="s">
        <v>316</v>
      </c>
      <c r="AC58" s="67" t="s">
        <v>317</v>
      </c>
      <c r="AD58" s="67" t="s">
        <v>317</v>
      </c>
      <c r="AE58" s="67" t="s">
        <v>436</v>
      </c>
      <c r="AF58" s="124" t="n">
        <f>177800+130600+112800</f>
        <v>421200</v>
      </c>
      <c r="AG58" s="124" t="n">
        <f>AF58*1.06</f>
        <v>446472</v>
      </c>
      <c r="AH58" s="124"/>
      <c r="AI58" s="96"/>
      <c r="AJ58" s="140"/>
      <c r="AK58" s="124"/>
      <c r="AL58" s="124"/>
      <c r="AM58" s="124"/>
      <c r="AN58" s="124"/>
      <c r="AO58" s="96"/>
      <c r="AP58" s="161"/>
      <c r="AQ58" s="162"/>
      <c r="AR58" s="162"/>
      <c r="AS58" s="161"/>
      <c r="AT58" s="124"/>
      <c r="AU58" s="124"/>
      <c r="AV58" s="124" t="n">
        <f>AM58-AT58</f>
        <v>0</v>
      </c>
      <c r="AW58" s="70" t="s">
        <v>437</v>
      </c>
      <c r="AX58" s="70"/>
      <c r="AY58" s="168" t="s">
        <v>224</v>
      </c>
      <c r="AZ58" s="167"/>
    </row>
    <row r="59" s="11" customFormat="1" ht="51" customHeight="1">
      <c r="A59" s="61" t="s">
        <v>308</v>
      </c>
      <c r="B59" s="59" t="s">
        <v>15</v>
      </c>
      <c r="C59" s="61"/>
      <c r="D59" s="58" t="n">
        <v>43627</v>
      </c>
      <c r="E59" s="57" t="s">
        <v>438</v>
      </c>
      <c r="F59" s="57"/>
      <c r="G59" s="57"/>
      <c r="H59" s="57" t="s">
        <v>438</v>
      </c>
      <c r="I59" s="57"/>
      <c r="J59" s="86"/>
      <c r="K59" s="90" t="s">
        <v>353</v>
      </c>
      <c r="L59" s="57" t="s">
        <v>439</v>
      </c>
      <c r="M59" s="61"/>
      <c r="N59" s="87"/>
      <c r="O59" s="57" t="s">
        <v>54</v>
      </c>
      <c r="P59" s="61" t="s">
        <v>440</v>
      </c>
      <c r="Q59" s="57"/>
      <c r="R59" s="57" t="s">
        <v>441</v>
      </c>
      <c r="S59" s="57"/>
      <c r="T59" s="57"/>
      <c r="U59" s="57"/>
      <c r="V59" s="57"/>
      <c r="W59" s="61" t="s">
        <v>442</v>
      </c>
      <c r="X59" s="110"/>
      <c r="Y59" s="122" t="s">
        <v>443</v>
      </c>
      <c r="Z59" s="57" t="s">
        <v>440</v>
      </c>
      <c r="AA59" s="57"/>
      <c r="AB59" s="61" t="s">
        <v>338</v>
      </c>
      <c r="AC59" s="61" t="s">
        <v>339</v>
      </c>
      <c r="AD59" s="61" t="s">
        <v>444</v>
      </c>
      <c r="AE59" s="57"/>
      <c r="AF59" s="104"/>
      <c r="AG59" s="104"/>
      <c r="AH59" s="104"/>
      <c r="AI59" s="87"/>
      <c r="AJ59" s="88"/>
      <c r="AK59" s="104"/>
      <c r="AL59" s="104"/>
      <c r="AM59" s="104"/>
      <c r="AN59" s="104"/>
      <c r="AO59" s="87"/>
      <c r="AP59" s="155"/>
      <c r="AQ59" s="156"/>
      <c r="AR59" s="156"/>
      <c r="AS59" s="155"/>
      <c r="AT59" s="104"/>
      <c r="AU59" s="104"/>
      <c r="AV59" s="104" t="n">
        <f>AM59-AT59</f>
        <v>0</v>
      </c>
      <c r="AW59" s="57" t="s">
        <v>445</v>
      </c>
      <c r="AX59" s="57" t="s">
        <v>446</v>
      </c>
      <c r="AY59" s="166" t="s">
        <v>224</v>
      </c>
      <c r="AZ59" s="167"/>
    </row>
    <row r="60" s="11" customFormat="1" ht="51" customHeight="1">
      <c r="A60" s="67" t="s">
        <v>363</v>
      </c>
      <c r="B60" s="68" t="s">
        <v>13</v>
      </c>
      <c r="C60" s="67"/>
      <c r="D60" s="69" t="n">
        <v>43631</v>
      </c>
      <c r="E60" s="70" t="s">
        <v>447</v>
      </c>
      <c r="F60" s="70"/>
      <c r="G60" s="70"/>
      <c r="H60" s="70" t="s">
        <v>448</v>
      </c>
      <c r="I60" s="70"/>
      <c r="J60" s="94"/>
      <c r="K60" s="95"/>
      <c r="L60" s="70"/>
      <c r="M60" s="67"/>
      <c r="N60" s="96" t="s">
        <v>449</v>
      </c>
      <c r="O60" s="70" t="s">
        <v>365</v>
      </c>
      <c r="P60" s="67" t="s">
        <v>450</v>
      </c>
      <c r="Q60" s="70"/>
      <c r="R60" s="70" t="s">
        <v>451</v>
      </c>
      <c r="S60" s="67" t="s">
        <v>452</v>
      </c>
      <c r="T60" s="67" t="s">
        <v>453</v>
      </c>
      <c r="U60" s="67"/>
      <c r="V60" s="70"/>
      <c r="W60" s="67" t="s">
        <v>442</v>
      </c>
      <c r="X60" s="114"/>
      <c r="Y60" s="124" t="s">
        <v>454</v>
      </c>
      <c r="Z60" s="70" t="s">
        <v>455</v>
      </c>
      <c r="AA60" s="70" t="s">
        <v>304</v>
      </c>
      <c r="AB60" s="67" t="s">
        <v>456</v>
      </c>
      <c r="AC60" s="67" t="s">
        <v>453</v>
      </c>
      <c r="AD60" s="67"/>
      <c r="AE60" s="70" t="s">
        <v>457</v>
      </c>
      <c r="AF60" s="124"/>
      <c r="AG60" s="124"/>
      <c r="AH60" s="124" t="s">
        <v>458</v>
      </c>
      <c r="AI60" s="96" t="n">
        <v>90000</v>
      </c>
      <c r="AJ60" s="140"/>
      <c r="AK60" s="124"/>
      <c r="AL60" s="124"/>
      <c r="AM60" s="124"/>
      <c r="AN60" s="124"/>
      <c r="AO60" s="96"/>
      <c r="AP60" s="161"/>
      <c r="AQ60" s="162"/>
      <c r="AR60" s="162"/>
      <c r="AS60" s="161"/>
      <c r="AT60" s="124"/>
      <c r="AU60" s="124"/>
      <c r="AV60" s="124" t="n">
        <f>AM60-AT60</f>
        <v>0</v>
      </c>
      <c r="AW60" s="70" t="s">
        <v>318</v>
      </c>
      <c r="AX60" s="70" t="s">
        <v>459</v>
      </c>
      <c r="AY60" s="166" t="s">
        <v>375</v>
      </c>
      <c r="AZ60" s="167"/>
    </row>
    <row r="61" s="11" customFormat="1" ht="38.25" customHeight="1">
      <c r="A61" s="61" t="s">
        <v>308</v>
      </c>
      <c r="B61" s="59" t="s">
        <v>15</v>
      </c>
      <c r="C61" s="61"/>
      <c r="D61" s="58" t="n">
        <v>43649</v>
      </c>
      <c r="E61" s="57" t="s">
        <v>460</v>
      </c>
      <c r="F61" s="57"/>
      <c r="G61" s="57"/>
      <c r="H61" s="57" t="s">
        <v>460</v>
      </c>
      <c r="I61" s="57"/>
      <c r="J61" s="86"/>
      <c r="K61" s="90"/>
      <c r="L61" s="57"/>
      <c r="M61" s="61"/>
      <c r="N61" s="87"/>
      <c r="O61" s="57" t="s">
        <v>54</v>
      </c>
      <c r="P61" s="61" t="s">
        <v>461</v>
      </c>
      <c r="Q61" s="57"/>
      <c r="R61" s="57" t="s">
        <v>462</v>
      </c>
      <c r="S61" s="57"/>
      <c r="T61" s="57"/>
      <c r="U61" s="57"/>
      <c r="V61" s="57"/>
      <c r="W61" s="61" t="s">
        <v>335</v>
      </c>
      <c r="X61" s="110"/>
      <c r="Y61" s="104" t="s">
        <v>463</v>
      </c>
      <c r="Z61" s="57" t="s">
        <v>337</v>
      </c>
      <c r="AA61" s="57"/>
      <c r="AB61" s="61" t="s">
        <v>338</v>
      </c>
      <c r="AC61" s="61" t="s">
        <v>339</v>
      </c>
      <c r="AD61" s="61" t="s">
        <v>464</v>
      </c>
      <c r="AE61" s="57"/>
      <c r="AF61" s="104"/>
      <c r="AG61" s="104"/>
      <c r="AH61" s="104"/>
      <c r="AI61" s="87"/>
      <c r="AJ61" s="88"/>
      <c r="AK61" s="104"/>
      <c r="AL61" s="104"/>
      <c r="AM61" s="104"/>
      <c r="AN61" s="104"/>
      <c r="AO61" s="87"/>
      <c r="AP61" s="155"/>
      <c r="AQ61" s="156"/>
      <c r="AR61" s="156"/>
      <c r="AS61" s="155"/>
      <c r="AT61" s="104"/>
      <c r="AU61" s="104"/>
      <c r="AV61" s="104" t="n">
        <f>AM61-AT61</f>
        <v>0</v>
      </c>
      <c r="AW61" s="57" t="s">
        <v>445</v>
      </c>
      <c r="AX61" s="57" t="s">
        <v>465</v>
      </c>
      <c r="AY61" s="168" t="s">
        <v>224</v>
      </c>
      <c r="AZ61" s="167"/>
    </row>
    <row r="62" s="11" customFormat="1" ht="38.25" customHeight="1">
      <c r="A62" s="63" t="s">
        <v>225</v>
      </c>
      <c r="B62" s="63" t="s">
        <v>342</v>
      </c>
      <c r="C62" s="64" t="s">
        <v>61</v>
      </c>
      <c r="D62" s="65" t="n">
        <v>43657</v>
      </c>
      <c r="E62" s="63" t="s">
        <v>466</v>
      </c>
      <c r="F62" s="66" t="s">
        <v>467</v>
      </c>
      <c r="G62" s="63" t="s">
        <v>206</v>
      </c>
      <c r="H62" s="63" t="s">
        <v>466</v>
      </c>
      <c r="I62" s="66" t="s">
        <v>467</v>
      </c>
      <c r="J62" s="91"/>
      <c r="K62" s="92" t="s">
        <v>208</v>
      </c>
      <c r="L62" s="63" t="s">
        <v>256</v>
      </c>
      <c r="M62" s="63" t="s">
        <v>244</v>
      </c>
      <c r="N62" s="93" t="n">
        <v>7800</v>
      </c>
      <c r="O62" s="63" t="s">
        <v>54</v>
      </c>
      <c r="P62" s="63" t="s">
        <v>468</v>
      </c>
      <c r="Q62" s="63"/>
      <c r="R62" s="111" t="s">
        <v>469</v>
      </c>
      <c r="S62" s="111"/>
      <c r="T62" s="112"/>
      <c r="U62" s="112"/>
      <c r="V62" s="63"/>
      <c r="W62" s="63" t="s">
        <v>215</v>
      </c>
      <c r="X62" s="113"/>
      <c r="Y62" s="63" t="s">
        <v>470</v>
      </c>
      <c r="Z62" s="63" t="s">
        <v>471</v>
      </c>
      <c r="AA62" s="63"/>
      <c r="AB62" s="63" t="s">
        <v>380</v>
      </c>
      <c r="AC62" s="63" t="s">
        <v>268</v>
      </c>
      <c r="AD62" s="63" t="s">
        <v>221</v>
      </c>
      <c r="AE62" s="63" t="s">
        <v>472</v>
      </c>
      <c r="AF62" s="113" t="n">
        <v>280000</v>
      </c>
      <c r="AG62" s="113"/>
      <c r="AH62" s="113"/>
      <c r="AI62" s="93"/>
      <c r="AJ62" s="92"/>
      <c r="AK62" s="113"/>
      <c r="AL62" s="113"/>
      <c r="AM62" s="113"/>
      <c r="AN62" s="113"/>
      <c r="AO62" s="93"/>
      <c r="AP62" s="159"/>
      <c r="AQ62" s="160"/>
      <c r="AR62" s="160"/>
      <c r="AS62" s="159"/>
      <c r="AT62" s="113"/>
      <c r="AU62" s="113"/>
      <c r="AV62" s="113" t="n">
        <f>AM62-AT62</f>
        <v>0</v>
      </c>
      <c r="AW62" s="63" t="s">
        <v>350</v>
      </c>
      <c r="AX62" s="63"/>
      <c r="AY62" s="166" t="s">
        <v>224</v>
      </c>
      <c r="AZ62" s="167"/>
    </row>
    <row r="63" s="11" customFormat="1" ht="25.5" customHeight="1">
      <c r="A63" s="61" t="s">
        <v>308</v>
      </c>
      <c r="B63" s="59" t="s">
        <v>15</v>
      </c>
      <c r="C63" s="61"/>
      <c r="D63" s="58" t="n">
        <v>43663</v>
      </c>
      <c r="E63" s="57" t="s">
        <v>473</v>
      </c>
      <c r="F63" s="57"/>
      <c r="G63" s="57"/>
      <c r="H63" s="57" t="s">
        <v>473</v>
      </c>
      <c r="I63" s="57"/>
      <c r="J63" s="86"/>
      <c r="K63" s="90"/>
      <c r="L63" s="57" t="s">
        <v>256</v>
      </c>
      <c r="M63" s="61"/>
      <c r="N63" s="87"/>
      <c r="O63" s="57" t="s">
        <v>54</v>
      </c>
      <c r="P63" s="61" t="s">
        <v>474</v>
      </c>
      <c r="Q63" s="57"/>
      <c r="R63" s="57" t="s">
        <v>475</v>
      </c>
      <c r="S63" s="57"/>
      <c r="T63" s="57"/>
      <c r="U63" s="57"/>
      <c r="V63" s="57"/>
      <c r="W63" s="61" t="s">
        <v>476</v>
      </c>
      <c r="X63" s="110"/>
      <c r="Y63" s="104" t="s">
        <v>477</v>
      </c>
      <c r="Z63" s="57"/>
      <c r="AA63" s="61" t="s">
        <v>371</v>
      </c>
      <c r="AB63" s="61" t="s">
        <v>371</v>
      </c>
      <c r="AC63" s="61" t="s">
        <v>478</v>
      </c>
      <c r="AD63" s="61" t="s">
        <v>479</v>
      </c>
      <c r="AE63" s="57"/>
      <c r="AF63" s="104"/>
      <c r="AG63" s="104"/>
      <c r="AH63" s="104" t="s">
        <v>480</v>
      </c>
      <c r="AI63" s="87" t="n">
        <v>2500</v>
      </c>
      <c r="AJ63" s="88"/>
      <c r="AK63" s="104"/>
      <c r="AL63" s="104"/>
      <c r="AM63" s="104"/>
      <c r="AN63" s="104"/>
      <c r="AO63" s="87"/>
      <c r="AP63" s="155"/>
      <c r="AQ63" s="156"/>
      <c r="AR63" s="156"/>
      <c r="AS63" s="155"/>
      <c r="AT63" s="104"/>
      <c r="AU63" s="104"/>
      <c r="AV63" s="104" t="n">
        <f>AM63-AT63</f>
        <v>0</v>
      </c>
      <c r="AW63" s="57" t="s">
        <v>318</v>
      </c>
      <c r="AX63" s="57" t="s">
        <v>481</v>
      </c>
      <c r="AY63" s="166" t="s">
        <v>375</v>
      </c>
      <c r="AZ63" s="167"/>
    </row>
    <row r="64" s="11" customFormat="1" ht="25.5" customHeight="1">
      <c r="A64" s="63" t="s">
        <v>225</v>
      </c>
      <c r="B64" s="63" t="s">
        <v>342</v>
      </c>
      <c r="C64" s="64" t="s">
        <v>61</v>
      </c>
      <c r="D64" s="65" t="n">
        <v>43665</v>
      </c>
      <c r="E64" s="63" t="s">
        <v>482</v>
      </c>
      <c r="F64" s="66" t="s">
        <v>483</v>
      </c>
      <c r="G64" s="63" t="s">
        <v>206</v>
      </c>
      <c r="H64" s="63" t="s">
        <v>482</v>
      </c>
      <c r="I64" s="66" t="s">
        <v>483</v>
      </c>
      <c r="J64" s="91"/>
      <c r="K64" s="92" t="s">
        <v>208</v>
      </c>
      <c r="L64" s="63" t="s">
        <v>209</v>
      </c>
      <c r="M64" s="63"/>
      <c r="N64" s="93"/>
      <c r="O64" s="63" t="s">
        <v>377</v>
      </c>
      <c r="P64" s="63" t="s">
        <v>212</v>
      </c>
      <c r="Q64" s="63"/>
      <c r="R64" s="111"/>
      <c r="S64" s="111"/>
      <c r="T64" s="112"/>
      <c r="U64" s="112"/>
      <c r="V64" s="63" t="s">
        <v>484</v>
      </c>
      <c r="W64" s="63" t="s">
        <v>215</v>
      </c>
      <c r="X64" s="113"/>
      <c r="Y64" s="63" t="s">
        <v>485</v>
      </c>
      <c r="Z64" s="63" t="s">
        <v>218</v>
      </c>
      <c r="AA64" s="63"/>
      <c r="AB64" s="63" t="s">
        <v>380</v>
      </c>
      <c r="AC64" s="63" t="s">
        <v>268</v>
      </c>
      <c r="AD64" s="63" t="s">
        <v>221</v>
      </c>
      <c r="AE64" s="63" t="s">
        <v>486</v>
      </c>
      <c r="AF64" s="113" t="n">
        <f>AG64/1.06</f>
        <v>37735.8490566038</v>
      </c>
      <c r="AG64" s="113" t="n">
        <v>40000</v>
      </c>
      <c r="AH64" s="113"/>
      <c r="AI64" s="93"/>
      <c r="AJ64" s="92"/>
      <c r="AK64" s="113"/>
      <c r="AL64" s="113"/>
      <c r="AM64" s="113"/>
      <c r="AN64" s="113"/>
      <c r="AO64" s="93"/>
      <c r="AP64" s="159"/>
      <c r="AQ64" s="160"/>
      <c r="AR64" s="160"/>
      <c r="AS64" s="159"/>
      <c r="AT64" s="113"/>
      <c r="AU64" s="113"/>
      <c r="AV64" s="113" t="n">
        <f>AM64-AT64</f>
        <v>0</v>
      </c>
      <c r="AW64" s="63" t="s">
        <v>350</v>
      </c>
      <c r="AX64" s="63" t="s">
        <v>487</v>
      </c>
      <c r="AY64" s="166" t="s">
        <v>224</v>
      </c>
      <c r="AZ64" s="167"/>
    </row>
    <row r="65" s="11" customFormat="1" ht="76.5" customHeight="1">
      <c r="A65" s="61" t="s">
        <v>225</v>
      </c>
      <c r="B65" s="59" t="s">
        <v>15</v>
      </c>
      <c r="C65" s="61"/>
      <c r="D65" s="58" t="n">
        <v>43678</v>
      </c>
      <c r="E65" s="57" t="s">
        <v>488</v>
      </c>
      <c r="F65" s="57"/>
      <c r="G65" s="57"/>
      <c r="H65" s="57" t="s">
        <v>489</v>
      </c>
      <c r="I65" s="57" t="s">
        <v>490</v>
      </c>
      <c r="J65" s="86"/>
      <c r="K65" s="90"/>
      <c r="L65" s="57" t="s">
        <v>256</v>
      </c>
      <c r="M65" s="61"/>
      <c r="N65" s="87"/>
      <c r="O65" s="57" t="s">
        <v>54</v>
      </c>
      <c r="P65" s="61" t="s">
        <v>491</v>
      </c>
      <c r="Q65" s="57" t="s">
        <v>492</v>
      </c>
      <c r="R65" s="236" t="s">
        <v>493</v>
      </c>
      <c r="S65" s="61"/>
      <c r="T65" s="61"/>
      <c r="U65" s="61"/>
      <c r="V65" s="57"/>
      <c r="W65" s="61" t="s">
        <v>313</v>
      </c>
      <c r="X65" s="110"/>
      <c r="Y65" s="104" t="s">
        <v>494</v>
      </c>
      <c r="Z65" s="57" t="s">
        <v>491</v>
      </c>
      <c r="AA65" s="61" t="s">
        <v>304</v>
      </c>
      <c r="AB65" s="61" t="s">
        <v>495</v>
      </c>
      <c r="AC65" s="61" t="s">
        <v>19</v>
      </c>
      <c r="AD65" s="61"/>
      <c r="AE65" s="57" t="s">
        <v>496</v>
      </c>
      <c r="AF65" s="104"/>
      <c r="AG65" s="104"/>
      <c r="AH65" s="104"/>
      <c r="AI65" s="87"/>
      <c r="AJ65" s="88"/>
      <c r="AK65" s="104"/>
      <c r="AL65" s="104"/>
      <c r="AM65" s="104"/>
      <c r="AN65" s="104"/>
      <c r="AO65" s="87"/>
      <c r="AP65" s="155"/>
      <c r="AQ65" s="156"/>
      <c r="AR65" s="156"/>
      <c r="AS65" s="155"/>
      <c r="AT65" s="104"/>
      <c r="AU65" s="104"/>
      <c r="AV65" s="104" t="n">
        <f>AM65-AT65</f>
        <v>0</v>
      </c>
      <c r="AW65" s="57" t="s">
        <v>497</v>
      </c>
      <c r="AX65" s="57" t="s">
        <v>498</v>
      </c>
      <c r="AY65" s="166" t="s">
        <v>375</v>
      </c>
      <c r="AZ65" s="167"/>
    </row>
    <row r="66" s="11" customFormat="1" ht="89.25" customHeight="1">
      <c r="A66" s="61" t="s">
        <v>363</v>
      </c>
      <c r="B66" s="59" t="s">
        <v>15</v>
      </c>
      <c r="C66" s="61"/>
      <c r="D66" s="58" t="n">
        <v>43685</v>
      </c>
      <c r="E66" s="57" t="s">
        <v>499</v>
      </c>
      <c r="F66" s="57"/>
      <c r="G66" s="57"/>
      <c r="H66" s="57" t="s">
        <v>499</v>
      </c>
      <c r="I66" s="57" t="s">
        <v>499</v>
      </c>
      <c r="J66" s="86"/>
      <c r="K66" s="90"/>
      <c r="L66" s="57" t="s">
        <v>209</v>
      </c>
      <c r="M66" s="61"/>
      <c r="N66" s="87"/>
      <c r="O66" s="57" t="s">
        <v>365</v>
      </c>
      <c r="P66" s="61" t="s">
        <v>500</v>
      </c>
      <c r="Q66" s="57"/>
      <c r="R66" s="57"/>
      <c r="S66" s="61" t="s">
        <v>368</v>
      </c>
      <c r="T66" s="61" t="s">
        <v>369</v>
      </c>
      <c r="U66" s="61"/>
      <c r="V66" s="57"/>
      <c r="W66" s="61" t="s">
        <v>335</v>
      </c>
      <c r="X66" s="110"/>
      <c r="Y66" s="104" t="s">
        <v>501</v>
      </c>
      <c r="Z66" s="57" t="s">
        <v>502</v>
      </c>
      <c r="AA66" s="61" t="s">
        <v>371</v>
      </c>
      <c r="AB66" s="61" t="s">
        <v>372</v>
      </c>
      <c r="AC66" s="61" t="s">
        <v>373</v>
      </c>
      <c r="AD66" s="61"/>
      <c r="AE66" s="57"/>
      <c r="AF66" s="104"/>
      <c r="AG66" s="104"/>
      <c r="AH66" s="104"/>
      <c r="AI66" s="87"/>
      <c r="AJ66" s="88"/>
      <c r="AK66" s="104"/>
      <c r="AL66" s="104"/>
      <c r="AM66" s="104"/>
      <c r="AN66" s="104"/>
      <c r="AO66" s="87"/>
      <c r="AP66" s="155"/>
      <c r="AQ66" s="156"/>
      <c r="AR66" s="156"/>
      <c r="AS66" s="155"/>
      <c r="AT66" s="104"/>
      <c r="AU66" s="104"/>
      <c r="AV66" s="104" t="n">
        <f>AM66-AT66</f>
        <v>0</v>
      </c>
      <c r="AW66" s="57" t="s">
        <v>318</v>
      </c>
      <c r="AX66" s="57" t="s">
        <v>503</v>
      </c>
      <c r="AY66" s="166" t="s">
        <v>375</v>
      </c>
      <c r="AZ66" s="167"/>
    </row>
    <row r="67" s="11" customFormat="1" ht="38.25" customHeight="1">
      <c r="A67" s="61" t="s">
        <v>225</v>
      </c>
      <c r="B67" s="59" t="s">
        <v>15</v>
      </c>
      <c r="C67" s="61"/>
      <c r="D67" s="58" t="n">
        <v>43685</v>
      </c>
      <c r="E67" s="57" t="s">
        <v>259</v>
      </c>
      <c r="F67" s="57"/>
      <c r="G67" s="57"/>
      <c r="H67" s="57"/>
      <c r="I67" s="57"/>
      <c r="J67" s="86"/>
      <c r="K67" s="90"/>
      <c r="L67" s="57"/>
      <c r="M67" s="61"/>
      <c r="N67" s="87"/>
      <c r="O67" s="57" t="s">
        <v>54</v>
      </c>
      <c r="P67" s="61" t="s">
        <v>355</v>
      </c>
      <c r="Q67" s="57" t="s">
        <v>259</v>
      </c>
      <c r="R67" s="57" t="s">
        <v>504</v>
      </c>
      <c r="S67" s="57"/>
      <c r="T67" s="57"/>
      <c r="U67" s="57"/>
      <c r="V67" s="57"/>
      <c r="W67" s="61" t="s">
        <v>442</v>
      </c>
      <c r="X67" s="110"/>
      <c r="Y67" s="104" t="s">
        <v>505</v>
      </c>
      <c r="Z67" s="57" t="s">
        <v>359</v>
      </c>
      <c r="AA67" s="59" t="s">
        <v>46</v>
      </c>
      <c r="AB67" s="59" t="s">
        <v>316</v>
      </c>
      <c r="AC67" s="61" t="s">
        <v>317</v>
      </c>
      <c r="AD67" s="61"/>
      <c r="AE67" s="57"/>
      <c r="AF67" s="104"/>
      <c r="AG67" s="104"/>
      <c r="AH67" s="104"/>
      <c r="AI67" s="87"/>
      <c r="AJ67" s="88"/>
      <c r="AK67" s="104"/>
      <c r="AL67" s="104"/>
      <c r="AM67" s="104"/>
      <c r="AN67" s="104"/>
      <c r="AO67" s="87"/>
      <c r="AP67" s="155"/>
      <c r="AQ67" s="156"/>
      <c r="AR67" s="156"/>
      <c r="AS67" s="155"/>
      <c r="AT67" s="104"/>
      <c r="AU67" s="104"/>
      <c r="AV67" s="104" t="n">
        <f>AM67-AT67</f>
        <v>0</v>
      </c>
      <c r="AW67" s="57" t="s">
        <v>445</v>
      </c>
      <c r="AX67" s="57" t="s">
        <v>506</v>
      </c>
      <c r="AY67" s="166" t="s">
        <v>375</v>
      </c>
      <c r="AZ67" s="167"/>
    </row>
    <row r="68" s="11" customFormat="1" ht="25.5" customHeight="1">
      <c r="A68" s="57" t="s">
        <v>225</v>
      </c>
      <c r="B68" s="57" t="s">
        <v>299</v>
      </c>
      <c r="C68" s="61" t="s">
        <v>61</v>
      </c>
      <c r="D68" s="58" t="n">
        <v>43749</v>
      </c>
      <c r="E68" s="57" t="s">
        <v>507</v>
      </c>
      <c r="F68" s="59" t="s">
        <v>508</v>
      </c>
      <c r="G68" s="57" t="s">
        <v>206</v>
      </c>
      <c r="H68" s="57" t="s">
        <v>507</v>
      </c>
      <c r="I68" s="59" t="s">
        <v>508</v>
      </c>
      <c r="J68" s="88"/>
      <c r="K68" s="86" t="s">
        <v>208</v>
      </c>
      <c r="L68" s="57" t="s">
        <v>209</v>
      </c>
      <c r="M68" s="57"/>
      <c r="N68" s="87"/>
      <c r="O68" s="57" t="s">
        <v>377</v>
      </c>
      <c r="P68" s="57" t="s">
        <v>212</v>
      </c>
      <c r="Q68" s="57"/>
      <c r="R68" s="106"/>
      <c r="S68" s="106"/>
      <c r="T68" s="107"/>
      <c r="U68" s="107"/>
      <c r="V68" s="237" t="s">
        <v>509</v>
      </c>
      <c r="W68" s="57" t="s">
        <v>215</v>
      </c>
      <c r="X68" s="104"/>
      <c r="Y68" s="57" t="s">
        <v>510</v>
      </c>
      <c r="Z68" s="57" t="s">
        <v>218</v>
      </c>
      <c r="AA68" s="57"/>
      <c r="AB68" s="57" t="s">
        <v>380</v>
      </c>
      <c r="AC68" s="57" t="s">
        <v>268</v>
      </c>
      <c r="AD68" s="57" t="s">
        <v>221</v>
      </c>
      <c r="AE68" s="57"/>
      <c r="AF68" s="104" t="s">
        <v>306</v>
      </c>
      <c r="AG68" s="104" t="s">
        <v>306</v>
      </c>
      <c r="AH68" s="104"/>
      <c r="AI68" s="87"/>
      <c r="AJ68" s="86"/>
      <c r="AK68" s="104"/>
      <c r="AL68" s="104"/>
      <c r="AM68" s="104"/>
      <c r="AN68" s="104"/>
      <c r="AO68" s="87"/>
      <c r="AP68" s="155"/>
      <c r="AQ68" s="156"/>
      <c r="AR68" s="156"/>
      <c r="AS68" s="155"/>
      <c r="AT68" s="104"/>
      <c r="AU68" s="104"/>
      <c r="AV68" s="104" t="n">
        <f>AM68-AT68</f>
        <v>0</v>
      </c>
      <c r="AW68" s="57" t="s">
        <v>307</v>
      </c>
      <c r="AX68" s="57" t="s">
        <v>511</v>
      </c>
      <c r="AY68" s="166" t="s">
        <v>224</v>
      </c>
      <c r="AZ68" s="167"/>
    </row>
    <row r="69" s="11" customFormat="1" ht="25.5" customHeight="1">
      <c r="A69" s="61" t="s">
        <v>363</v>
      </c>
      <c r="B69" s="59" t="s">
        <v>15</v>
      </c>
      <c r="C69" s="61" t="s">
        <v>512</v>
      </c>
      <c r="D69" s="58" t="n">
        <v>43793</v>
      </c>
      <c r="E69" s="57" t="s">
        <v>473</v>
      </c>
      <c r="F69" s="57"/>
      <c r="G69" s="57"/>
      <c r="H69" s="57"/>
      <c r="I69" s="57"/>
      <c r="J69" s="86"/>
      <c r="K69" s="90"/>
      <c r="L69" s="57"/>
      <c r="M69" s="61"/>
      <c r="N69" s="87"/>
      <c r="O69" s="57" t="s">
        <v>365</v>
      </c>
      <c r="P69" s="61" t="s">
        <v>513</v>
      </c>
      <c r="Q69" s="57"/>
      <c r="R69" s="238" t="s">
        <v>514</v>
      </c>
      <c r="S69" s="61" t="s">
        <v>515</v>
      </c>
      <c r="T69" s="61" t="s">
        <v>516</v>
      </c>
      <c r="U69" s="61"/>
      <c r="V69" s="57"/>
      <c r="W69" s="61" t="s">
        <v>517</v>
      </c>
      <c r="X69" s="110"/>
      <c r="Y69" s="191" t="s">
        <v>518</v>
      </c>
      <c r="Z69" s="57" t="s">
        <v>519</v>
      </c>
      <c r="AA69" s="57"/>
      <c r="AB69" s="57" t="s">
        <v>380</v>
      </c>
      <c r="AC69" s="61" t="s">
        <v>516</v>
      </c>
      <c r="AD69" s="61"/>
      <c r="AE69" s="57"/>
      <c r="AF69" s="104"/>
      <c r="AG69" s="104"/>
      <c r="AH69" s="104"/>
      <c r="AI69" s="87"/>
      <c r="AJ69" s="88"/>
      <c r="AK69" s="104"/>
      <c r="AL69" s="104"/>
      <c r="AM69" s="104"/>
      <c r="AN69" s="104"/>
      <c r="AO69" s="87"/>
      <c r="AP69" s="155"/>
      <c r="AQ69" s="156"/>
      <c r="AR69" s="156"/>
      <c r="AS69" s="155"/>
      <c r="AT69" s="104"/>
      <c r="AU69" s="104"/>
      <c r="AV69" s="104" t="n">
        <f>AM69-AT69</f>
        <v>0</v>
      </c>
      <c r="AW69" s="57" t="s">
        <v>318</v>
      </c>
      <c r="AX69" s="57" t="s">
        <v>520</v>
      </c>
      <c r="AY69" s="166" t="s">
        <v>375</v>
      </c>
      <c r="AZ69" s="167"/>
    </row>
    <row r="70" s="11" customFormat="1" ht="25.5" customHeight="1">
      <c r="A70" s="54" t="s">
        <v>521</v>
      </c>
      <c r="B70" s="54" t="s">
        <v>203</v>
      </c>
      <c r="C70" s="54" t="s">
        <v>39</v>
      </c>
      <c r="D70" s="55" t="n">
        <v>43831</v>
      </c>
      <c r="E70" s="54" t="s">
        <v>242</v>
      </c>
      <c r="F70" s="62" t="s">
        <v>243</v>
      </c>
      <c r="G70" s="54" t="s">
        <v>206</v>
      </c>
      <c r="H70" s="54" t="s">
        <v>242</v>
      </c>
      <c r="I70" s="62" t="s">
        <v>243</v>
      </c>
      <c r="J70" s="81" t="s">
        <v>207</v>
      </c>
      <c r="K70" s="82" t="s">
        <v>208</v>
      </c>
      <c r="L70" s="54" t="s">
        <v>209</v>
      </c>
      <c r="M70" s="54" t="s">
        <v>244</v>
      </c>
      <c r="N70" s="83" t="n">
        <v>6280</v>
      </c>
      <c r="O70" s="54" t="s">
        <v>43</v>
      </c>
      <c r="P70" s="54" t="s">
        <v>418</v>
      </c>
      <c r="Q70" s="54"/>
      <c r="R70" s="108"/>
      <c r="S70" s="108"/>
      <c r="T70" s="109"/>
      <c r="U70" s="109"/>
      <c r="V70" s="54" t="s">
        <v>248</v>
      </c>
      <c r="W70" s="54" t="s">
        <v>215</v>
      </c>
      <c r="X70" s="103" t="s">
        <v>216</v>
      </c>
      <c r="Y70" s="54" t="s">
        <v>522</v>
      </c>
      <c r="Z70" s="54" t="s">
        <v>218</v>
      </c>
      <c r="AA70" s="53" t="s">
        <v>46</v>
      </c>
      <c r="AB70" s="54" t="s">
        <v>380</v>
      </c>
      <c r="AC70" s="54" t="s">
        <v>268</v>
      </c>
      <c r="AD70" s="54" t="s">
        <v>221</v>
      </c>
      <c r="AE70" s="54" t="s">
        <v>250</v>
      </c>
      <c r="AF70" s="103" t="n">
        <v>60407.5471698113</v>
      </c>
      <c r="AG70" s="103" t="n">
        <v>64032</v>
      </c>
      <c r="AH70" s="103"/>
      <c r="AI70" s="83"/>
      <c r="AJ70" s="138" t="n">
        <f>AP70</f>
        <v>2024</v>
      </c>
      <c r="AK70" s="103" t="n">
        <v>60407.5471698113</v>
      </c>
      <c r="AL70" s="103" t="n">
        <v>0</v>
      </c>
      <c r="AM70" s="103" t="n">
        <v>64032</v>
      </c>
      <c r="AN70" s="103"/>
      <c r="AO70" s="83"/>
      <c r="AP70" s="153" t="n">
        <v>2024</v>
      </c>
      <c r="AQ70" s="154" t="n">
        <v>43861</v>
      </c>
      <c r="AR70" s="154" t="n">
        <v>43889</v>
      </c>
      <c r="AS70" s="153" t="n">
        <v>2024</v>
      </c>
      <c r="AT70" s="103" t="n">
        <f>AM70</f>
        <v>64032</v>
      </c>
      <c r="AU70" s="103" t="s">
        <v>523</v>
      </c>
      <c r="AV70" s="103" t="n">
        <f>AM70-AT70</f>
        <v>0</v>
      </c>
      <c r="AW70" s="54"/>
      <c r="AX70" s="54"/>
      <c r="AY70" s="166" t="s">
        <v>224</v>
      </c>
      <c r="AZ70" s="167"/>
    </row>
    <row r="71" s="11" customFormat="1" ht="25.5" customHeight="1">
      <c r="A71" s="57" t="s">
        <v>225</v>
      </c>
      <c r="B71" s="57" t="s">
        <v>299</v>
      </c>
      <c r="C71" s="57"/>
      <c r="D71" s="58" t="n">
        <v>43858</v>
      </c>
      <c r="E71" s="57" t="s">
        <v>524</v>
      </c>
      <c r="F71" s="57"/>
      <c r="G71" s="57" t="s">
        <v>206</v>
      </c>
      <c r="H71" s="57"/>
      <c r="I71" s="59" t="s">
        <v>524</v>
      </c>
      <c r="J71" s="88"/>
      <c r="K71" s="86"/>
      <c r="L71" s="57" t="s">
        <v>273</v>
      </c>
      <c r="M71" s="57"/>
      <c r="N71" s="87"/>
      <c r="O71" s="57" t="s">
        <v>54</v>
      </c>
      <c r="P71" s="57" t="s">
        <v>320</v>
      </c>
      <c r="Q71" s="57" t="s">
        <v>321</v>
      </c>
      <c r="R71" s="239" t="s">
        <v>525</v>
      </c>
      <c r="S71" s="106"/>
      <c r="T71" s="107"/>
      <c r="U71" s="107"/>
      <c r="V71" s="240" t="s">
        <v>526</v>
      </c>
      <c r="W71" s="57" t="s">
        <v>215</v>
      </c>
      <c r="X71" s="104"/>
      <c r="Y71" s="57" t="s">
        <v>527</v>
      </c>
      <c r="Z71" s="57"/>
      <c r="AA71" s="57"/>
      <c r="AB71" s="57" t="s">
        <v>380</v>
      </c>
      <c r="AC71" s="57" t="s">
        <v>268</v>
      </c>
      <c r="AD71" s="57" t="s">
        <v>221</v>
      </c>
      <c r="AE71" s="57"/>
      <c r="AF71" s="104" t="s">
        <v>306</v>
      </c>
      <c r="AG71" s="104" t="s">
        <v>306</v>
      </c>
      <c r="AH71" s="104"/>
      <c r="AI71" s="87"/>
      <c r="AJ71" s="86"/>
      <c r="AK71" s="104"/>
      <c r="AL71" s="104"/>
      <c r="AM71" s="104"/>
      <c r="AN71" s="104"/>
      <c r="AO71" s="87"/>
      <c r="AP71" s="155"/>
      <c r="AQ71" s="156"/>
      <c r="AR71" s="156"/>
      <c r="AS71" s="155"/>
      <c r="AT71" s="104"/>
      <c r="AU71" s="104"/>
      <c r="AV71" s="104" t="n">
        <f>AM71-AT71</f>
        <v>0</v>
      </c>
      <c r="AW71" s="57" t="s">
        <v>307</v>
      </c>
      <c r="AX71" s="57" t="s">
        <v>528</v>
      </c>
      <c r="AY71" s="166" t="s">
        <v>224</v>
      </c>
      <c r="AZ71" s="167"/>
    </row>
    <row r="72" s="11" customFormat="1" ht="12.75" customHeight="1">
      <c r="A72" s="61" t="s">
        <v>308</v>
      </c>
      <c r="B72" s="59" t="s">
        <v>15</v>
      </c>
      <c r="C72" s="61"/>
      <c r="D72" s="58" t="n">
        <v>43868</v>
      </c>
      <c r="E72" s="57" t="s">
        <v>529</v>
      </c>
      <c r="F72" s="57"/>
      <c r="G72" s="57"/>
      <c r="H72" s="57"/>
      <c r="I72" s="57"/>
      <c r="J72" s="86"/>
      <c r="K72" s="90"/>
      <c r="L72" s="57"/>
      <c r="M72" s="61"/>
      <c r="N72" s="87"/>
      <c r="O72" s="61" t="s">
        <v>75</v>
      </c>
      <c r="P72" s="61" t="s">
        <v>333</v>
      </c>
      <c r="Q72" s="57"/>
      <c r="R72" s="57"/>
      <c r="S72" s="57"/>
      <c r="T72" s="57"/>
      <c r="U72" s="57"/>
      <c r="V72" s="57" t="s">
        <v>530</v>
      </c>
      <c r="W72" s="61" t="s">
        <v>442</v>
      </c>
      <c r="X72" s="110"/>
      <c r="Y72" s="104" t="s">
        <v>531</v>
      </c>
      <c r="Z72" s="57" t="s">
        <v>359</v>
      </c>
      <c r="AA72" s="59" t="s">
        <v>46</v>
      </c>
      <c r="AB72" s="59" t="s">
        <v>316</v>
      </c>
      <c r="AC72" s="61" t="s">
        <v>317</v>
      </c>
      <c r="AD72" s="61"/>
      <c r="AE72" s="57"/>
      <c r="AF72" s="104"/>
      <c r="AG72" s="104"/>
      <c r="AH72" s="104"/>
      <c r="AI72" s="87"/>
      <c r="AJ72" s="88"/>
      <c r="AK72" s="104"/>
      <c r="AL72" s="104"/>
      <c r="AM72" s="104"/>
      <c r="AN72" s="104"/>
      <c r="AO72" s="87"/>
      <c r="AP72" s="155"/>
      <c r="AQ72" s="156"/>
      <c r="AR72" s="156"/>
      <c r="AS72" s="155"/>
      <c r="AT72" s="104"/>
      <c r="AU72" s="104"/>
      <c r="AV72" s="104" t="n">
        <f>AM72-AT72</f>
        <v>0</v>
      </c>
      <c r="AW72" s="57" t="s">
        <v>307</v>
      </c>
      <c r="AX72" s="57" t="s">
        <v>532</v>
      </c>
      <c r="AY72" s="209" t="s">
        <v>375</v>
      </c>
      <c r="AZ72" s="210"/>
    </row>
    <row r="73" s="11" customFormat="1" ht="38.25" customHeight="1">
      <c r="A73" s="67" t="s">
        <v>225</v>
      </c>
      <c r="B73" s="70" t="s">
        <v>13</v>
      </c>
      <c r="C73" s="67" t="s">
        <v>61</v>
      </c>
      <c r="D73" s="69" t="n">
        <v>43878</v>
      </c>
      <c r="E73" s="70" t="s">
        <v>533</v>
      </c>
      <c r="F73" s="70" t="s">
        <v>534</v>
      </c>
      <c r="G73" s="70" t="s">
        <v>206</v>
      </c>
      <c r="H73" s="70" t="s">
        <v>533</v>
      </c>
      <c r="I73" s="70" t="s">
        <v>534</v>
      </c>
      <c r="J73" s="94"/>
      <c r="K73" s="94" t="s">
        <v>208</v>
      </c>
      <c r="L73" s="70" t="s">
        <v>535</v>
      </c>
      <c r="M73" s="70" t="s">
        <v>274</v>
      </c>
      <c r="N73" s="96" t="n">
        <v>9200</v>
      </c>
      <c r="O73" s="70" t="s">
        <v>54</v>
      </c>
      <c r="P73" s="67" t="s">
        <v>536</v>
      </c>
      <c r="Q73" s="70" t="s">
        <v>259</v>
      </c>
      <c r="R73" s="241" t="s">
        <v>537</v>
      </c>
      <c r="S73" s="70"/>
      <c r="T73" s="70"/>
      <c r="U73" s="70"/>
      <c r="V73" s="116"/>
      <c r="W73" s="67" t="s">
        <v>215</v>
      </c>
      <c r="X73" s="124"/>
      <c r="Y73" s="68" t="s">
        <v>538</v>
      </c>
      <c r="Z73" s="70" t="s">
        <v>539</v>
      </c>
      <c r="AA73" s="114" t="s">
        <v>304</v>
      </c>
      <c r="AB73" s="70" t="s">
        <v>380</v>
      </c>
      <c r="AC73" s="68" t="s">
        <v>540</v>
      </c>
      <c r="AD73" s="70" t="s">
        <v>221</v>
      </c>
      <c r="AE73" s="67" t="s">
        <v>541</v>
      </c>
      <c r="AF73" s="124" t="n">
        <v>240000</v>
      </c>
      <c r="AG73" s="124" t="n">
        <f>AF73</f>
        <v>240000</v>
      </c>
      <c r="AH73" s="124"/>
      <c r="AI73" s="96"/>
      <c r="AJ73" s="94"/>
      <c r="AK73" s="124"/>
      <c r="AL73" s="124"/>
      <c r="AM73" s="124"/>
      <c r="AN73" s="124"/>
      <c r="AO73" s="96"/>
      <c r="AP73" s="161"/>
      <c r="AQ73" s="162"/>
      <c r="AR73" s="162"/>
      <c r="AS73" s="161"/>
      <c r="AT73" s="124"/>
      <c r="AU73" s="124"/>
      <c r="AV73" s="124" t="n">
        <f>AM73-AT73</f>
        <v>0</v>
      </c>
      <c r="AW73" s="70" t="s">
        <v>437</v>
      </c>
      <c r="AX73" s="70"/>
      <c r="AY73" s="166" t="s">
        <v>224</v>
      </c>
      <c r="AZ73" s="167"/>
    </row>
    <row r="74" s="11" customFormat="1" ht="25.5" customHeight="1">
      <c r="A74" s="54" t="s">
        <v>70</v>
      </c>
      <c r="B74" s="54" t="s">
        <v>203</v>
      </c>
      <c r="C74" s="54" t="s">
        <v>50</v>
      </c>
      <c r="D74" s="55" t="n">
        <v>43892</v>
      </c>
      <c r="E74" s="54" t="s">
        <v>542</v>
      </c>
      <c r="F74" s="54"/>
      <c r="G74" s="54" t="s">
        <v>365</v>
      </c>
      <c r="H74" s="54" t="s">
        <v>543</v>
      </c>
      <c r="I74" s="62" t="s">
        <v>544</v>
      </c>
      <c r="J74" s="81" t="s">
        <v>207</v>
      </c>
      <c r="K74" s="82"/>
      <c r="L74" s="54" t="s">
        <v>273</v>
      </c>
      <c r="M74" s="54"/>
      <c r="N74" s="83"/>
      <c r="O74" s="54" t="s">
        <v>211</v>
      </c>
      <c r="P74" s="54" t="s">
        <v>212</v>
      </c>
      <c r="Q74" s="54"/>
      <c r="R74" s="108"/>
      <c r="S74" s="108" t="s">
        <v>545</v>
      </c>
      <c r="T74" s="109" t="s">
        <v>546</v>
      </c>
      <c r="U74" s="109"/>
      <c r="V74" s="54"/>
      <c r="W74" s="54" t="s">
        <v>547</v>
      </c>
      <c r="X74" s="103" t="s">
        <v>264</v>
      </c>
      <c r="Y74" s="54" t="s">
        <v>548</v>
      </c>
      <c r="Z74" s="54" t="s">
        <v>218</v>
      </c>
      <c r="AA74" s="53" t="s">
        <v>46</v>
      </c>
      <c r="AB74" s="54" t="s">
        <v>380</v>
      </c>
      <c r="AC74" s="54" t="s">
        <v>268</v>
      </c>
      <c r="AD74" s="54" t="s">
        <v>221</v>
      </c>
      <c r="AE74" s="54" t="s">
        <v>549</v>
      </c>
      <c r="AF74" s="103" t="n">
        <v>5000</v>
      </c>
      <c r="AG74" s="103" t="n">
        <f>AF74</f>
        <v>5000</v>
      </c>
      <c r="AH74" s="103"/>
      <c r="AI74" s="83"/>
      <c r="AJ74" s="138" t="n">
        <f>AP74</f>
        <v>2024</v>
      </c>
      <c r="AK74" s="195" t="n">
        <f>AF74</f>
        <v>5000</v>
      </c>
      <c r="AL74" s="103"/>
      <c r="AM74" s="103" t="n">
        <f>AK74</f>
        <v>5000</v>
      </c>
      <c r="AN74" s="103"/>
      <c r="AO74" s="83"/>
      <c r="AP74" s="153" t="n">
        <v>2024</v>
      </c>
      <c r="AQ74" s="154" t="n">
        <v>43892</v>
      </c>
      <c r="AR74" s="154" t="n">
        <v>43894</v>
      </c>
      <c r="AS74" s="153" t="n">
        <v>2024</v>
      </c>
      <c r="AT74" s="103" t="n">
        <v>5000</v>
      </c>
      <c r="AU74" s="103" t="s">
        <v>549</v>
      </c>
      <c r="AV74" s="103" t="n">
        <f>AM74-AT74</f>
        <v>0</v>
      </c>
      <c r="AW74" s="54"/>
      <c r="AX74" s="54"/>
      <c r="AY74" s="166" t="s">
        <v>224</v>
      </c>
      <c r="AZ74" s="167"/>
    </row>
    <row r="75" s="11" customFormat="1" ht="25.5" customHeight="1">
      <c r="A75" s="63" t="s">
        <v>225</v>
      </c>
      <c r="B75" s="63" t="s">
        <v>13</v>
      </c>
      <c r="C75" s="63"/>
      <c r="D75" s="65" t="n">
        <v>43901</v>
      </c>
      <c r="E75" s="63" t="s">
        <v>550</v>
      </c>
      <c r="F75" s="63"/>
      <c r="G75" s="63" t="s">
        <v>206</v>
      </c>
      <c r="H75" s="63" t="s">
        <v>551</v>
      </c>
      <c r="I75" s="66"/>
      <c r="J75" s="91"/>
      <c r="K75" s="92"/>
      <c r="L75" s="63" t="s">
        <v>281</v>
      </c>
      <c r="M75" s="63"/>
      <c r="N75" s="93"/>
      <c r="O75" s="63" t="s">
        <v>54</v>
      </c>
      <c r="P75" s="63" t="s">
        <v>232</v>
      </c>
      <c r="Q75" s="63" t="s">
        <v>226</v>
      </c>
      <c r="R75" s="242" t="s">
        <v>552</v>
      </c>
      <c r="S75" s="111"/>
      <c r="T75" s="112"/>
      <c r="U75" s="112"/>
      <c r="V75" s="63"/>
      <c r="W75" s="63" t="s">
        <v>235</v>
      </c>
      <c r="X75" s="113"/>
      <c r="Y75" s="63" t="s">
        <v>553</v>
      </c>
      <c r="Z75" s="63" t="s">
        <v>554</v>
      </c>
      <c r="AA75" s="63"/>
      <c r="AB75" s="63" t="s">
        <v>380</v>
      </c>
      <c r="AC75" s="63" t="s">
        <v>268</v>
      </c>
      <c r="AD75" s="63" t="s">
        <v>221</v>
      </c>
      <c r="AE75" s="63" t="s">
        <v>555</v>
      </c>
      <c r="AF75" s="113" t="n">
        <v>143200</v>
      </c>
      <c r="AG75" s="113" t="n">
        <v>165416</v>
      </c>
      <c r="AH75" s="113"/>
      <c r="AI75" s="93"/>
      <c r="AJ75" s="92"/>
      <c r="AK75" s="113"/>
      <c r="AL75" s="113"/>
      <c r="AM75" s="113"/>
      <c r="AN75" s="113"/>
      <c r="AO75" s="93"/>
      <c r="AP75" s="159"/>
      <c r="AQ75" s="160"/>
      <c r="AR75" s="160"/>
      <c r="AS75" s="159"/>
      <c r="AT75" s="113"/>
      <c r="AU75" s="113"/>
      <c r="AV75" s="113" t="n">
        <f>AM75-AT75</f>
        <v>0</v>
      </c>
      <c r="AW75" s="63" t="s">
        <v>437</v>
      </c>
      <c r="AX75" s="63"/>
      <c r="AY75" s="166" t="s">
        <v>224</v>
      </c>
      <c r="AZ75" s="167"/>
    </row>
    <row r="76" s="11" customFormat="1" ht="38.25" customHeight="1">
      <c r="A76" s="54" t="s">
        <v>521</v>
      </c>
      <c r="B76" s="54" t="s">
        <v>203</v>
      </c>
      <c r="C76" s="54" t="s">
        <v>39</v>
      </c>
      <c r="D76" s="55" t="n">
        <v>43901</v>
      </c>
      <c r="E76" s="54" t="s">
        <v>259</v>
      </c>
      <c r="F76" s="54"/>
      <c r="G76" s="54" t="s">
        <v>228</v>
      </c>
      <c r="H76" s="62" t="s">
        <v>556</v>
      </c>
      <c r="I76" s="62" t="s">
        <v>557</v>
      </c>
      <c r="J76" s="81" t="s">
        <v>207</v>
      </c>
      <c r="K76" s="82"/>
      <c r="L76" s="54" t="s">
        <v>273</v>
      </c>
      <c r="M76" s="54"/>
      <c r="N76" s="83"/>
      <c r="O76" s="54" t="s">
        <v>54</v>
      </c>
      <c r="P76" s="54" t="s">
        <v>536</v>
      </c>
      <c r="Q76" s="54" t="s">
        <v>259</v>
      </c>
      <c r="R76" s="243" t="s">
        <v>558</v>
      </c>
      <c r="S76" s="108" t="s">
        <v>57</v>
      </c>
      <c r="T76" s="109" t="s">
        <v>559</v>
      </c>
      <c r="U76" s="109"/>
      <c r="V76" s="54"/>
      <c r="W76" s="54" t="s">
        <v>560</v>
      </c>
      <c r="X76" s="103" t="s">
        <v>236</v>
      </c>
      <c r="Y76" s="54" t="s">
        <v>561</v>
      </c>
      <c r="Z76" s="54" t="s">
        <v>562</v>
      </c>
      <c r="AA76" s="53" t="s">
        <v>46</v>
      </c>
      <c r="AB76" s="54" t="s">
        <v>380</v>
      </c>
      <c r="AC76" s="54" t="s">
        <v>268</v>
      </c>
      <c r="AD76" s="54" t="s">
        <v>221</v>
      </c>
      <c r="AE76" s="54" t="s">
        <v>563</v>
      </c>
      <c r="AF76" s="103" t="n">
        <f>AG76/1.06</f>
        <v>81990.5377358491</v>
      </c>
      <c r="AG76" s="103" t="n">
        <f>AM76</f>
        <v>86909.97</v>
      </c>
      <c r="AH76" s="103"/>
      <c r="AI76" s="83"/>
      <c r="AJ76" s="138" t="n">
        <f>AP76</f>
        <v>2024</v>
      </c>
      <c r="AK76" s="103" t="n">
        <f>AF76</f>
        <v>81990.5377358491</v>
      </c>
      <c r="AL76" s="103"/>
      <c r="AM76" s="103" t="n">
        <f>AT76</f>
        <v>86909.97</v>
      </c>
      <c r="AN76" s="103"/>
      <c r="AO76" s="83"/>
      <c r="AP76" s="153" t="n">
        <v>2024</v>
      </c>
      <c r="AQ76" s="154" t="n">
        <v>44054</v>
      </c>
      <c r="AR76" s="154" t="n">
        <v>44179</v>
      </c>
      <c r="AS76" s="153" t="n">
        <v>2024</v>
      </c>
      <c r="AT76" s="103" t="n">
        <v>86909.97</v>
      </c>
      <c r="AU76" s="103" t="s">
        <v>564</v>
      </c>
      <c r="AV76" s="103" t="n">
        <f>AM76-AT76</f>
        <v>0</v>
      </c>
      <c r="AW76" s="54"/>
      <c r="AX76" s="54"/>
      <c r="AY76" s="166" t="s">
        <v>224</v>
      </c>
      <c r="AZ76" s="167"/>
    </row>
    <row r="77" s="11" customFormat="1" ht="25.5" customHeight="1">
      <c r="A77" s="57" t="s">
        <v>202</v>
      </c>
      <c r="B77" s="57" t="s">
        <v>299</v>
      </c>
      <c r="C77" s="57"/>
      <c r="D77" s="58" t="n">
        <v>43904</v>
      </c>
      <c r="E77" s="57" t="s">
        <v>204</v>
      </c>
      <c r="F77" s="57"/>
      <c r="G77" s="57" t="s">
        <v>206</v>
      </c>
      <c r="H77" s="57" t="s">
        <v>204</v>
      </c>
      <c r="I77" s="59" t="s">
        <v>205</v>
      </c>
      <c r="J77" s="88"/>
      <c r="K77" s="86" t="s">
        <v>208</v>
      </c>
      <c r="L77" s="57" t="s">
        <v>209</v>
      </c>
      <c r="M77" s="57" t="s">
        <v>210</v>
      </c>
      <c r="N77" s="87" t="n">
        <v>1670</v>
      </c>
      <c r="O77" s="57" t="s">
        <v>211</v>
      </c>
      <c r="P77" s="57" t="s">
        <v>212</v>
      </c>
      <c r="Q77" s="57"/>
      <c r="R77" s="106"/>
      <c r="S77" s="106" t="s">
        <v>338</v>
      </c>
      <c r="T77" s="107" t="s">
        <v>565</v>
      </c>
      <c r="U77" s="107"/>
      <c r="V77" s="57" t="s">
        <v>214</v>
      </c>
      <c r="W77" s="57" t="s">
        <v>215</v>
      </c>
      <c r="X77" s="104"/>
      <c r="Y77" s="57" t="s">
        <v>566</v>
      </c>
      <c r="Z77" s="57" t="s">
        <v>218</v>
      </c>
      <c r="AA77" s="57"/>
      <c r="AB77" s="57" t="s">
        <v>380</v>
      </c>
      <c r="AC77" s="57" t="s">
        <v>268</v>
      </c>
      <c r="AD77" s="57" t="s">
        <v>221</v>
      </c>
      <c r="AE77" s="57"/>
      <c r="AF77" s="104" t="s">
        <v>306</v>
      </c>
      <c r="AG77" s="104" t="s">
        <v>306</v>
      </c>
      <c r="AH77" s="104"/>
      <c r="AI77" s="87"/>
      <c r="AJ77" s="86"/>
      <c r="AK77" s="104"/>
      <c r="AL77" s="104"/>
      <c r="AM77" s="104"/>
      <c r="AN77" s="104"/>
      <c r="AO77" s="87"/>
      <c r="AP77" s="155"/>
      <c r="AQ77" s="156"/>
      <c r="AR77" s="156"/>
      <c r="AS77" s="155"/>
      <c r="AT77" s="104"/>
      <c r="AU77" s="104"/>
      <c r="AV77" s="104" t="n">
        <f>AM77-AT77</f>
        <v>0</v>
      </c>
      <c r="AW77" s="57" t="s">
        <v>307</v>
      </c>
      <c r="AX77" s="57" t="s">
        <v>567</v>
      </c>
      <c r="AY77" s="166" t="s">
        <v>224</v>
      </c>
      <c r="AZ77" s="167"/>
    </row>
    <row r="78" s="11" customFormat="1" ht="38.25" customHeight="1">
      <c r="A78" s="63" t="s">
        <v>225</v>
      </c>
      <c r="B78" s="63" t="s">
        <v>342</v>
      </c>
      <c r="C78" s="63"/>
      <c r="D78" s="65" t="n">
        <v>43910</v>
      </c>
      <c r="E78" s="63" t="s">
        <v>568</v>
      </c>
      <c r="F78" s="63"/>
      <c r="G78" s="63" t="s">
        <v>206</v>
      </c>
      <c r="H78" s="63" t="s">
        <v>569</v>
      </c>
      <c r="I78" s="66"/>
      <c r="J78" s="91"/>
      <c r="K78" s="92" t="s">
        <v>208</v>
      </c>
      <c r="L78" s="63" t="s">
        <v>570</v>
      </c>
      <c r="M78" s="63" t="s">
        <v>345</v>
      </c>
      <c r="N78" s="93" t="n">
        <v>200000</v>
      </c>
      <c r="O78" s="63" t="s">
        <v>377</v>
      </c>
      <c r="P78" s="63" t="s">
        <v>212</v>
      </c>
      <c r="Q78" s="63"/>
      <c r="R78" s="111"/>
      <c r="S78" s="111"/>
      <c r="T78" s="112"/>
      <c r="U78" s="112"/>
      <c r="V78" s="244" t="s">
        <v>571</v>
      </c>
      <c r="W78" s="63" t="s">
        <v>235</v>
      </c>
      <c r="X78" s="113"/>
      <c r="Y78" s="63" t="s">
        <v>553</v>
      </c>
      <c r="Z78" s="63" t="s">
        <v>572</v>
      </c>
      <c r="AA78" s="63"/>
      <c r="AB78" s="63" t="s">
        <v>380</v>
      </c>
      <c r="AC78" s="63" t="s">
        <v>268</v>
      </c>
      <c r="AD78" s="63" t="s">
        <v>221</v>
      </c>
      <c r="AE78" s="63"/>
      <c r="AF78" s="113" t="n">
        <v>597600</v>
      </c>
      <c r="AG78" s="113" t="n">
        <v>698589.12</v>
      </c>
      <c r="AH78" s="113"/>
      <c r="AI78" s="93"/>
      <c r="AJ78" s="92"/>
      <c r="AK78" s="113"/>
      <c r="AL78" s="113"/>
      <c r="AM78" s="113"/>
      <c r="AN78" s="113"/>
      <c r="AO78" s="93"/>
      <c r="AP78" s="159"/>
      <c r="AQ78" s="160"/>
      <c r="AR78" s="160"/>
      <c r="AS78" s="159"/>
      <c r="AT78" s="113"/>
      <c r="AU78" s="113"/>
      <c r="AV78" s="113" t="n">
        <f>AM78-AT78</f>
        <v>0</v>
      </c>
      <c r="AW78" s="63" t="s">
        <v>350</v>
      </c>
      <c r="AX78" s="63"/>
      <c r="AY78" s="166" t="s">
        <v>224</v>
      </c>
      <c r="AZ78" s="167"/>
    </row>
    <row r="79" s="11" customFormat="1" ht="38.25" customHeight="1">
      <c r="A79" s="54" t="s">
        <v>225</v>
      </c>
      <c r="B79" s="54" t="s">
        <v>203</v>
      </c>
      <c r="C79" s="54" t="s">
        <v>61</v>
      </c>
      <c r="D79" s="55" t="n">
        <v>43918</v>
      </c>
      <c r="E79" s="54" t="s">
        <v>573</v>
      </c>
      <c r="F79" s="54"/>
      <c r="G79" s="54" t="s">
        <v>206</v>
      </c>
      <c r="H79" s="54" t="s">
        <v>574</v>
      </c>
      <c r="I79" s="62" t="s">
        <v>573</v>
      </c>
      <c r="J79" s="81" t="s">
        <v>207</v>
      </c>
      <c r="K79" s="82" t="s">
        <v>575</v>
      </c>
      <c r="L79" s="54" t="s">
        <v>209</v>
      </c>
      <c r="M79" s="54" t="s">
        <v>387</v>
      </c>
      <c r="N79" s="83" t="s">
        <v>576</v>
      </c>
      <c r="O79" s="54" t="s">
        <v>54</v>
      </c>
      <c r="P79" s="54" t="s">
        <v>293</v>
      </c>
      <c r="Q79" s="54" t="s">
        <v>289</v>
      </c>
      <c r="R79" s="245" t="s">
        <v>577</v>
      </c>
      <c r="S79" s="108"/>
      <c r="T79" s="109"/>
      <c r="U79" s="109"/>
      <c r="V79" s="246" t="s">
        <v>578</v>
      </c>
      <c r="W79" s="54" t="s">
        <v>215</v>
      </c>
      <c r="X79" s="103" t="s">
        <v>216</v>
      </c>
      <c r="Y79" s="54" t="s">
        <v>579</v>
      </c>
      <c r="Z79" s="54" t="s">
        <v>580</v>
      </c>
      <c r="AA79" s="192" t="s">
        <v>304</v>
      </c>
      <c r="AB79" s="54" t="s">
        <v>380</v>
      </c>
      <c r="AC79" s="54" t="s">
        <v>581</v>
      </c>
      <c r="AD79" s="54" t="s">
        <v>221</v>
      </c>
      <c r="AE79" s="54" t="s">
        <v>582</v>
      </c>
      <c r="AF79" s="103" t="n">
        <v>85400</v>
      </c>
      <c r="AG79" s="103" t="n">
        <v>100594</v>
      </c>
      <c r="AH79" s="103"/>
      <c r="AI79" s="83"/>
      <c r="AJ79" s="196" t="n">
        <v>44006</v>
      </c>
      <c r="AK79" s="103" t="n">
        <f>AF79</f>
        <v>85400</v>
      </c>
      <c r="AL79" s="103"/>
      <c r="AM79" s="103" t="n">
        <f>(AK79+AL79)*1.06</f>
        <v>90524</v>
      </c>
      <c r="AN79" s="103"/>
      <c r="AO79" s="83"/>
      <c r="AP79" s="153" t="n">
        <v>2025</v>
      </c>
      <c r="AQ79" s="154"/>
      <c r="AR79" s="154"/>
      <c r="AS79" s="153" t="n">
        <v>2025</v>
      </c>
      <c r="AT79" s="103"/>
      <c r="AU79" s="103"/>
      <c r="AV79" s="103" t="n">
        <f>AM79-AT79</f>
        <v>90524</v>
      </c>
      <c r="AW79" s="54"/>
      <c r="AX79" s="54"/>
      <c r="AY79" s="166" t="s">
        <v>224</v>
      </c>
      <c r="AZ79" s="167"/>
    </row>
    <row r="80" s="11" customFormat="1" ht="25.5" customHeight="1">
      <c r="A80" s="57" t="s">
        <v>202</v>
      </c>
      <c r="B80" s="57" t="s">
        <v>299</v>
      </c>
      <c r="C80" s="57"/>
      <c r="D80" s="58" t="n">
        <v>43945</v>
      </c>
      <c r="E80" s="57" t="s">
        <v>583</v>
      </c>
      <c r="F80" s="57"/>
      <c r="G80" s="57" t="s">
        <v>365</v>
      </c>
      <c r="H80" s="57" t="s">
        <v>584</v>
      </c>
      <c r="I80" s="59"/>
      <c r="J80" s="88" t="s">
        <v>207</v>
      </c>
      <c r="K80" s="90" t="s">
        <v>207</v>
      </c>
      <c r="L80" s="57" t="s">
        <v>273</v>
      </c>
      <c r="M80" s="57"/>
      <c r="N80" s="87"/>
      <c r="O80" s="57" t="s">
        <v>211</v>
      </c>
      <c r="P80" s="57" t="s">
        <v>212</v>
      </c>
      <c r="Q80" s="57"/>
      <c r="R80" s="106"/>
      <c r="S80" s="106" t="s">
        <v>419</v>
      </c>
      <c r="T80" s="183" t="s">
        <v>585</v>
      </c>
      <c r="U80" s="107"/>
      <c r="V80" s="57"/>
      <c r="W80" s="57" t="s">
        <v>547</v>
      </c>
      <c r="X80" s="104"/>
      <c r="Y80" s="57" t="s">
        <v>586</v>
      </c>
      <c r="Z80" s="57" t="s">
        <v>218</v>
      </c>
      <c r="AA80" s="57"/>
      <c r="AB80" s="57" t="s">
        <v>380</v>
      </c>
      <c r="AC80" s="57" t="s">
        <v>268</v>
      </c>
      <c r="AD80" s="57" t="s">
        <v>221</v>
      </c>
      <c r="AE80" s="57" t="s">
        <v>549</v>
      </c>
      <c r="AF80" s="104" t="s">
        <v>306</v>
      </c>
      <c r="AG80" s="104" t="s">
        <v>306</v>
      </c>
      <c r="AH80" s="104"/>
      <c r="AI80" s="87"/>
      <c r="AJ80" s="86"/>
      <c r="AK80" s="104"/>
      <c r="AL80" s="104"/>
      <c r="AM80" s="104"/>
      <c r="AN80" s="104"/>
      <c r="AO80" s="87"/>
      <c r="AP80" s="155"/>
      <c r="AQ80" s="156"/>
      <c r="AR80" s="156"/>
      <c r="AS80" s="155"/>
      <c r="AT80" s="104"/>
      <c r="AU80" s="104"/>
      <c r="AV80" s="104" t="n">
        <f>AM80-AT80</f>
        <v>0</v>
      </c>
      <c r="AW80" s="57" t="s">
        <v>307</v>
      </c>
      <c r="AX80" s="57" t="s">
        <v>587</v>
      </c>
      <c r="AY80" s="166" t="s">
        <v>224</v>
      </c>
      <c r="AZ80" s="167"/>
    </row>
    <row r="81" s="11" customFormat="1" ht="51" customHeight="1">
      <c r="A81" s="63" t="s">
        <v>225</v>
      </c>
      <c r="B81" s="63" t="s">
        <v>13</v>
      </c>
      <c r="C81" s="63"/>
      <c r="D81" s="65" t="n">
        <v>43978</v>
      </c>
      <c r="E81" s="63" t="s">
        <v>588</v>
      </c>
      <c r="F81" s="63"/>
      <c r="G81" s="63" t="s">
        <v>206</v>
      </c>
      <c r="H81" s="63" t="s">
        <v>588</v>
      </c>
      <c r="I81" s="66" t="s">
        <v>589</v>
      </c>
      <c r="J81" s="91"/>
      <c r="K81" s="92" t="s">
        <v>590</v>
      </c>
      <c r="L81" s="63" t="s">
        <v>209</v>
      </c>
      <c r="M81" s="63"/>
      <c r="N81" s="93" t="n">
        <v>0</v>
      </c>
      <c r="O81" s="63" t="s">
        <v>54</v>
      </c>
      <c r="P81" s="63" t="s">
        <v>591</v>
      </c>
      <c r="Q81" s="63" t="s">
        <v>592</v>
      </c>
      <c r="R81" s="247" t="s">
        <v>593</v>
      </c>
      <c r="S81" s="111"/>
      <c r="T81" s="112"/>
      <c r="U81" s="112"/>
      <c r="V81" s="63"/>
      <c r="W81" s="63" t="s">
        <v>215</v>
      </c>
      <c r="X81" s="113"/>
      <c r="Y81" s="63" t="s">
        <v>594</v>
      </c>
      <c r="Z81" s="63" t="s">
        <v>218</v>
      </c>
      <c r="AA81" s="63"/>
      <c r="AB81" s="63" t="s">
        <v>380</v>
      </c>
      <c r="AC81" s="63" t="s">
        <v>18</v>
      </c>
      <c r="AD81" s="63" t="s">
        <v>221</v>
      </c>
      <c r="AE81" s="63" t="s">
        <v>595</v>
      </c>
      <c r="AF81" s="113" t="n">
        <f>AG81/1.06</f>
        <v>27245.5471698113</v>
      </c>
      <c r="AG81" s="113" t="n">
        <f>3740*7.722</f>
        <v>28880.28</v>
      </c>
      <c r="AH81" s="113"/>
      <c r="AI81" s="93"/>
      <c r="AJ81" s="92"/>
      <c r="AK81" s="113"/>
      <c r="AL81" s="113"/>
      <c r="AM81" s="113"/>
      <c r="AN81" s="113"/>
      <c r="AO81" s="93"/>
      <c r="AP81" s="159"/>
      <c r="AQ81" s="160"/>
      <c r="AR81" s="160"/>
      <c r="AS81" s="159"/>
      <c r="AT81" s="113"/>
      <c r="AU81" s="113"/>
      <c r="AV81" s="113" t="n">
        <f>AM81-AT81</f>
        <v>0</v>
      </c>
      <c r="AW81" s="63" t="s">
        <v>318</v>
      </c>
      <c r="AX81" s="63" t="s">
        <v>596</v>
      </c>
      <c r="AY81" s="166" t="s">
        <v>224</v>
      </c>
      <c r="AZ81" s="167"/>
    </row>
    <row r="82" s="11" customFormat="1" ht="51" customHeight="1">
      <c r="A82" s="54" t="s">
        <v>202</v>
      </c>
      <c r="B82" s="54" t="s">
        <v>3</v>
      </c>
      <c r="C82" s="54" t="s">
        <v>61</v>
      </c>
      <c r="D82" s="55" t="n">
        <v>44019</v>
      </c>
      <c r="E82" s="54" t="s">
        <v>597</v>
      </c>
      <c r="F82" s="54"/>
      <c r="G82" s="54" t="s">
        <v>598</v>
      </c>
      <c r="H82" s="54" t="s">
        <v>597</v>
      </c>
      <c r="I82" s="62"/>
      <c r="J82" s="81" t="s">
        <v>207</v>
      </c>
      <c r="K82" s="82" t="s">
        <v>207</v>
      </c>
      <c r="L82" s="54" t="s">
        <v>570</v>
      </c>
      <c r="M82" s="54" t="s">
        <v>387</v>
      </c>
      <c r="N82" s="83" t="n">
        <v>60</v>
      </c>
      <c r="O82" s="54" t="s">
        <v>332</v>
      </c>
      <c r="P82" s="54" t="s">
        <v>315</v>
      </c>
      <c r="Q82" s="54"/>
      <c r="R82" s="108"/>
      <c r="S82" s="108" t="s">
        <v>419</v>
      </c>
      <c r="T82" s="109" t="s">
        <v>424</v>
      </c>
      <c r="U82" s="109"/>
      <c r="V82" s="54" t="s">
        <v>599</v>
      </c>
      <c r="W82" s="54" t="s">
        <v>313</v>
      </c>
      <c r="X82" s="103" t="s">
        <v>236</v>
      </c>
      <c r="Y82" s="54" t="s">
        <v>600</v>
      </c>
      <c r="Z82" s="54" t="s">
        <v>337</v>
      </c>
      <c r="AA82" s="53" t="s">
        <v>46</v>
      </c>
      <c r="AB82" s="54" t="s">
        <v>380</v>
      </c>
      <c r="AC82" s="54" t="s">
        <v>18</v>
      </c>
      <c r="AD82" s="54" t="s">
        <v>221</v>
      </c>
      <c r="AE82" s="54" t="s">
        <v>601</v>
      </c>
      <c r="AF82" s="103" t="n">
        <f>AG82/1.06</f>
        <v>2358.49056603774</v>
      </c>
      <c r="AG82" s="103" t="n">
        <v>2500</v>
      </c>
      <c r="AH82" s="103"/>
      <c r="AI82" s="83"/>
      <c r="AJ82" s="138" t="n">
        <f>AP82</f>
        <v>2024</v>
      </c>
      <c r="AK82" s="103" t="n">
        <f>AM82/1.06</f>
        <v>2358.49056603774</v>
      </c>
      <c r="AL82" s="103"/>
      <c r="AM82" s="103" t="n">
        <v>2500</v>
      </c>
      <c r="AN82" s="103"/>
      <c r="AO82" s="83"/>
      <c r="AP82" s="153" t="n">
        <v>2024</v>
      </c>
      <c r="AQ82" s="154" t="n">
        <v>44020</v>
      </c>
      <c r="AR82" s="154" t="n">
        <v>44023</v>
      </c>
      <c r="AS82" s="153" t="n">
        <v>2024</v>
      </c>
      <c r="AT82" s="103" t="n">
        <v>2500</v>
      </c>
      <c r="AU82" s="103"/>
      <c r="AV82" s="103" t="n">
        <f>AM82-AT82</f>
        <v>0</v>
      </c>
      <c r="AW82" s="54"/>
      <c r="AX82" s="54"/>
      <c r="AY82" s="166" t="s">
        <v>224</v>
      </c>
      <c r="AZ82" s="167"/>
    </row>
    <row r="83" s="11" customFormat="1" ht="38.25" customHeight="1">
      <c r="A83" s="63" t="s">
        <v>225</v>
      </c>
      <c r="B83" s="63" t="s">
        <v>13</v>
      </c>
      <c r="C83" s="63"/>
      <c r="D83" s="65" t="n">
        <v>44026</v>
      </c>
      <c r="E83" s="63" t="s">
        <v>602</v>
      </c>
      <c r="F83" s="63"/>
      <c r="G83" s="63" t="s">
        <v>206</v>
      </c>
      <c r="H83" s="63"/>
      <c r="I83" s="66"/>
      <c r="J83" s="91"/>
      <c r="K83" s="92" t="s">
        <v>207</v>
      </c>
      <c r="L83" s="63" t="s">
        <v>273</v>
      </c>
      <c r="M83" s="63"/>
      <c r="N83" s="93"/>
      <c r="O83" s="63" t="s">
        <v>75</v>
      </c>
      <c r="P83" s="64" t="s">
        <v>603</v>
      </c>
      <c r="Q83" s="63" t="s">
        <v>602</v>
      </c>
      <c r="R83" s="248" t="s">
        <v>604</v>
      </c>
      <c r="S83" s="111"/>
      <c r="T83" s="112"/>
      <c r="U83" s="112"/>
      <c r="V83" s="63"/>
      <c r="W83" s="63" t="s">
        <v>605</v>
      </c>
      <c r="X83" s="113"/>
      <c r="Y83" s="63" t="s">
        <v>606</v>
      </c>
      <c r="Z83" s="63" t="s">
        <v>607</v>
      </c>
      <c r="AA83" s="63"/>
      <c r="AB83" s="63" t="s">
        <v>380</v>
      </c>
      <c r="AC83" s="63" t="s">
        <v>18</v>
      </c>
      <c r="AD83" s="63" t="s">
        <v>221</v>
      </c>
      <c r="AE83" s="63" t="s">
        <v>608</v>
      </c>
      <c r="AF83" s="113" t="n">
        <f>AG83/1.06</f>
        <v>6132.07547169811</v>
      </c>
      <c r="AG83" s="113" t="n">
        <v>6500</v>
      </c>
      <c r="AH83" s="113"/>
      <c r="AI83" s="93"/>
      <c r="AJ83" s="92"/>
      <c r="AK83" s="113"/>
      <c r="AL83" s="113"/>
      <c r="AM83" s="113"/>
      <c r="AN83" s="113"/>
      <c r="AO83" s="93"/>
      <c r="AP83" s="159"/>
      <c r="AQ83" s="160"/>
      <c r="AR83" s="160"/>
      <c r="AS83" s="159"/>
      <c r="AT83" s="113"/>
      <c r="AU83" s="113"/>
      <c r="AV83" s="113" t="n">
        <f>AM83-AT83</f>
        <v>0</v>
      </c>
      <c r="AW83" s="63" t="s">
        <v>437</v>
      </c>
      <c r="AX83" s="63"/>
      <c r="AY83" s="166" t="s">
        <v>224</v>
      </c>
      <c r="AZ83" s="167"/>
    </row>
    <row r="84" s="11" customFormat="1" ht="26.25" customHeight="1">
      <c r="A84" s="54" t="s">
        <v>202</v>
      </c>
      <c r="B84" s="54" t="s">
        <v>3</v>
      </c>
      <c r="C84" s="54" t="s">
        <v>61</v>
      </c>
      <c r="D84" s="55" t="n">
        <v>44049</v>
      </c>
      <c r="E84" s="54" t="s">
        <v>609</v>
      </c>
      <c r="F84" s="54"/>
      <c r="G84" s="54" t="s">
        <v>206</v>
      </c>
      <c r="H84" s="54" t="s">
        <v>610</v>
      </c>
      <c r="I84" s="62" t="s">
        <v>611</v>
      </c>
      <c r="J84" s="81" t="s">
        <v>207</v>
      </c>
      <c r="K84" s="82" t="s">
        <v>207</v>
      </c>
      <c r="L84" s="54" t="s">
        <v>209</v>
      </c>
      <c r="M84" s="54" t="s">
        <v>210</v>
      </c>
      <c r="N84" s="83" t="n">
        <v>1000</v>
      </c>
      <c r="O84" s="54" t="s">
        <v>211</v>
      </c>
      <c r="P84" s="54" t="s">
        <v>315</v>
      </c>
      <c r="Q84" s="54"/>
      <c r="R84" s="108"/>
      <c r="S84" s="108" t="s">
        <v>419</v>
      </c>
      <c r="T84" s="109" t="s">
        <v>612</v>
      </c>
      <c r="U84" s="109"/>
      <c r="V84" s="54"/>
      <c r="W84" s="54" t="s">
        <v>44</v>
      </c>
      <c r="X84" s="103" t="s">
        <v>216</v>
      </c>
      <c r="Y84" s="54" t="s">
        <v>613</v>
      </c>
      <c r="Z84" s="54" t="s">
        <v>614</v>
      </c>
      <c r="AA84" s="192" t="s">
        <v>304</v>
      </c>
      <c r="AB84" s="54" t="s">
        <v>380</v>
      </c>
      <c r="AC84" s="54" t="s">
        <v>615</v>
      </c>
      <c r="AD84" s="54" t="s">
        <v>221</v>
      </c>
      <c r="AE84" s="54" t="s">
        <v>616</v>
      </c>
      <c r="AF84" s="103" t="n">
        <v>99280</v>
      </c>
      <c r="AG84" s="103" t="n">
        <f>AF84*1.0672</f>
        <v>105951.616</v>
      </c>
      <c r="AH84" s="103"/>
      <c r="AI84" s="83"/>
      <c r="AJ84" s="229" t="s">
        <v>617</v>
      </c>
      <c r="AK84" s="103" t="n">
        <f>AM84/1.06</f>
        <v>99954.3547169811</v>
      </c>
      <c r="AL84" s="103"/>
      <c r="AM84" s="103" t="n">
        <f>AG84</f>
        <v>105951.616</v>
      </c>
      <c r="AN84" s="103"/>
      <c r="AO84" s="83"/>
      <c r="AP84" s="153" t="n">
        <v>2025</v>
      </c>
      <c r="AQ84" s="154" t="n">
        <v>44267</v>
      </c>
      <c r="AR84" s="154"/>
      <c r="AS84" s="153" t="n">
        <v>2025</v>
      </c>
      <c r="AT84" s="103"/>
      <c r="AU84" s="103"/>
      <c r="AV84" s="103" t="n">
        <f>AM84-AT84</f>
        <v>105951.616</v>
      </c>
      <c r="AW84" s="54"/>
      <c r="AX84" s="54"/>
      <c r="AY84" s="166" t="s">
        <v>224</v>
      </c>
      <c r="AZ84" s="167"/>
    </row>
    <row r="85" s="11" customFormat="1" ht="25.5" customHeight="1">
      <c r="A85" s="54" t="s">
        <v>225</v>
      </c>
      <c r="B85" s="54" t="s">
        <v>3</v>
      </c>
      <c r="C85" s="54" t="s">
        <v>61</v>
      </c>
      <c r="D85" s="55" t="n">
        <v>44054</v>
      </c>
      <c r="E85" s="54" t="s">
        <v>618</v>
      </c>
      <c r="F85" s="54"/>
      <c r="G85" s="54" t="s">
        <v>206</v>
      </c>
      <c r="H85" s="54" t="s">
        <v>618</v>
      </c>
      <c r="I85" s="62" t="s">
        <v>619</v>
      </c>
      <c r="J85" s="81" t="s">
        <v>207</v>
      </c>
      <c r="K85" s="82" t="s">
        <v>207</v>
      </c>
      <c r="L85" s="54" t="s">
        <v>281</v>
      </c>
      <c r="M85" s="54" t="s">
        <v>274</v>
      </c>
      <c r="N85" s="83" t="n">
        <v>800</v>
      </c>
      <c r="O85" s="54" t="s">
        <v>54</v>
      </c>
      <c r="P85" s="54" t="s">
        <v>620</v>
      </c>
      <c r="Q85" s="54" t="s">
        <v>321</v>
      </c>
      <c r="R85" s="249" t="s">
        <v>621</v>
      </c>
      <c r="S85" s="108"/>
      <c r="T85" s="109"/>
      <c r="U85" s="109"/>
      <c r="V85" s="250" t="s">
        <v>622</v>
      </c>
      <c r="W85" s="54" t="s">
        <v>44</v>
      </c>
      <c r="X85" s="103" t="s">
        <v>216</v>
      </c>
      <c r="Y85" s="54" t="s">
        <v>623</v>
      </c>
      <c r="Z85" s="54" t="s">
        <v>607</v>
      </c>
      <c r="AA85" s="53" t="s">
        <v>46</v>
      </c>
      <c r="AB85" s="54" t="s">
        <v>380</v>
      </c>
      <c r="AC85" s="54" t="s">
        <v>18</v>
      </c>
      <c r="AD85" s="54" t="s">
        <v>624</v>
      </c>
      <c r="AE85" s="54" t="s">
        <v>625</v>
      </c>
      <c r="AF85" s="103" t="n">
        <f>AG85/1.06</f>
        <v>47169.8113207547</v>
      </c>
      <c r="AG85" s="103" t="n">
        <v>50000</v>
      </c>
      <c r="AH85" s="103"/>
      <c r="AI85" s="83"/>
      <c r="AJ85" s="196" t="n">
        <v>44076</v>
      </c>
      <c r="AK85" s="103" t="n">
        <f>AM85/1.06</f>
        <v>47169.8113207547</v>
      </c>
      <c r="AL85" s="103"/>
      <c r="AM85" s="103" t="n">
        <f>AG85</f>
        <v>50000</v>
      </c>
      <c r="AN85" s="103"/>
      <c r="AO85" s="83"/>
      <c r="AP85" s="153" t="n">
        <v>2025</v>
      </c>
      <c r="AQ85" s="154"/>
      <c r="AR85" s="154"/>
      <c r="AS85" s="153" t="n">
        <v>2025</v>
      </c>
      <c r="AT85" s="103"/>
      <c r="AU85" s="103"/>
      <c r="AV85" s="103" t="n">
        <f>AM85-AT85</f>
        <v>50000</v>
      </c>
      <c r="AW85" s="54"/>
      <c r="AX85" s="54"/>
      <c r="AY85" s="166" t="s">
        <v>224</v>
      </c>
      <c r="AZ85" s="167"/>
    </row>
    <row r="86" s="11" customFormat="1" ht="38.25" customHeight="1">
      <c r="A86" s="170" t="s">
        <v>225</v>
      </c>
      <c r="B86" s="171" t="s">
        <v>60</v>
      </c>
      <c r="C86" s="170" t="s">
        <v>61</v>
      </c>
      <c r="D86" s="172" t="n">
        <v>44073</v>
      </c>
      <c r="E86" s="171" t="s">
        <v>259</v>
      </c>
      <c r="F86" s="171"/>
      <c r="G86" s="171" t="s">
        <v>228</v>
      </c>
      <c r="H86" s="171" t="s">
        <v>626</v>
      </c>
      <c r="I86" s="171"/>
      <c r="J86" s="178"/>
      <c r="K86" s="178"/>
      <c r="L86" s="171"/>
      <c r="M86" s="171"/>
      <c r="N86" s="179"/>
      <c r="O86" s="171" t="s">
        <v>54</v>
      </c>
      <c r="P86" s="170" t="s">
        <v>627</v>
      </c>
      <c r="Q86" s="171" t="s">
        <v>259</v>
      </c>
      <c r="R86" s="171"/>
      <c r="S86" s="171"/>
      <c r="T86" s="171"/>
      <c r="U86" s="171"/>
      <c r="V86" s="251" t="s">
        <v>628</v>
      </c>
      <c r="W86" s="170" t="s">
        <v>629</v>
      </c>
      <c r="X86" s="185"/>
      <c r="Y86" s="252" t="s">
        <v>630</v>
      </c>
      <c r="Z86" s="171"/>
      <c r="AA86" s="171"/>
      <c r="AB86" s="171" t="s">
        <v>380</v>
      </c>
      <c r="AC86" s="171" t="s">
        <v>18</v>
      </c>
      <c r="AD86" s="171" t="s">
        <v>624</v>
      </c>
      <c r="AE86" s="170" t="s">
        <v>631</v>
      </c>
      <c r="AF86" s="185"/>
      <c r="AG86" s="185"/>
      <c r="AH86" s="185"/>
      <c r="AI86" s="179"/>
      <c r="AJ86" s="178"/>
      <c r="AK86" s="185"/>
      <c r="AL86" s="185"/>
      <c r="AM86" s="185"/>
      <c r="AN86" s="185"/>
      <c r="AO86" s="179"/>
      <c r="AP86" s="201"/>
      <c r="AQ86" s="202"/>
      <c r="AR86" s="202"/>
      <c r="AS86" s="201"/>
      <c r="AT86" s="185"/>
      <c r="AU86" s="185"/>
      <c r="AV86" s="185" t="n">
        <f>AM86-AT86</f>
        <v>0</v>
      </c>
      <c r="AW86" s="171"/>
      <c r="AX86" s="171"/>
      <c r="AY86" s="166" t="s">
        <v>224</v>
      </c>
      <c r="AZ86" s="167"/>
    </row>
    <row r="87" s="11" customFormat="1" ht="51" customHeight="1">
      <c r="A87" s="53" t="s">
        <v>59</v>
      </c>
      <c r="B87" s="54" t="s">
        <v>3</v>
      </c>
      <c r="C87" s="53" t="s">
        <v>61</v>
      </c>
      <c r="D87" s="55" t="n">
        <v>44087</v>
      </c>
      <c r="E87" s="54" t="s">
        <v>632</v>
      </c>
      <c r="F87" s="54"/>
      <c r="G87" s="54" t="s">
        <v>633</v>
      </c>
      <c r="H87" s="54" t="s">
        <v>632</v>
      </c>
      <c r="I87" s="54" t="s">
        <v>634</v>
      </c>
      <c r="J87" s="81" t="s">
        <v>207</v>
      </c>
      <c r="K87" s="81" t="s">
        <v>207</v>
      </c>
      <c r="L87" s="54" t="s">
        <v>635</v>
      </c>
      <c r="M87" s="54"/>
      <c r="N87" s="83"/>
      <c r="O87" s="54" t="s">
        <v>43</v>
      </c>
      <c r="P87" s="53" t="s">
        <v>620</v>
      </c>
      <c r="Q87" s="54" t="s">
        <v>321</v>
      </c>
      <c r="R87" s="54" t="s">
        <v>636</v>
      </c>
      <c r="S87" s="53" t="s">
        <v>637</v>
      </c>
      <c r="T87" s="53" t="s">
        <v>638</v>
      </c>
      <c r="U87" s="53"/>
      <c r="V87" s="54" t="s">
        <v>639</v>
      </c>
      <c r="W87" s="53" t="s">
        <v>44</v>
      </c>
      <c r="X87" s="103"/>
      <c r="Y87" s="54" t="s">
        <v>640</v>
      </c>
      <c r="Z87" s="53" t="s">
        <v>620</v>
      </c>
      <c r="AA87" s="53" t="s">
        <v>641</v>
      </c>
      <c r="AB87" s="53" t="s">
        <v>642</v>
      </c>
      <c r="AC87" s="53" t="s">
        <v>643</v>
      </c>
      <c r="AD87" s="53"/>
      <c r="AE87" s="53" t="s">
        <v>644</v>
      </c>
      <c r="AF87" s="103"/>
      <c r="AG87" s="103" t="n">
        <f>AI87*1.62</f>
        <v>243000</v>
      </c>
      <c r="AH87" s="103" t="s">
        <v>645</v>
      </c>
      <c r="AI87" s="83" t="n">
        <v>150000</v>
      </c>
      <c r="AJ87" s="138" t="n">
        <v>2024</v>
      </c>
      <c r="AK87" s="195"/>
      <c r="AL87" s="103"/>
      <c r="AM87" s="195" t="n">
        <v>0</v>
      </c>
      <c r="AN87" s="195"/>
      <c r="AO87" s="203" t="n">
        <f>AG87</f>
        <v>243000</v>
      </c>
      <c r="AP87" s="204" t="n">
        <v>2025</v>
      </c>
      <c r="AQ87" s="154"/>
      <c r="AR87" s="154"/>
      <c r="AS87" s="204" t="n">
        <v>2025</v>
      </c>
      <c r="AT87" s="103"/>
      <c r="AU87" s="103"/>
      <c r="AV87" s="103" t="n">
        <f>AM87-AT87</f>
        <v>0</v>
      </c>
      <c r="AW87" s="54"/>
      <c r="AX87" s="54"/>
      <c r="AY87" s="166" t="s">
        <v>224</v>
      </c>
      <c r="AZ87" s="167"/>
    </row>
    <row r="88" s="11" customFormat="1" ht="25.5" customHeight="1">
      <c r="A88" s="53" t="s">
        <v>202</v>
      </c>
      <c r="B88" s="54" t="s">
        <v>3</v>
      </c>
      <c r="C88" s="53" t="s">
        <v>61</v>
      </c>
      <c r="D88" s="55" t="n">
        <v>44142</v>
      </c>
      <c r="E88" s="62" t="s">
        <v>646</v>
      </c>
      <c r="F88" s="54"/>
      <c r="G88" s="54" t="s">
        <v>647</v>
      </c>
      <c r="H88" s="54" t="s">
        <v>646</v>
      </c>
      <c r="I88" s="54" t="s">
        <v>648</v>
      </c>
      <c r="J88" s="81" t="s">
        <v>207</v>
      </c>
      <c r="K88" s="81" t="s">
        <v>207</v>
      </c>
      <c r="L88" s="54" t="s">
        <v>635</v>
      </c>
      <c r="M88" s="54" t="s">
        <v>387</v>
      </c>
      <c r="N88" s="83" t="n">
        <v>0</v>
      </c>
      <c r="O88" s="54" t="s">
        <v>43</v>
      </c>
      <c r="P88" s="53" t="s">
        <v>418</v>
      </c>
      <c r="Q88" s="54"/>
      <c r="R88" s="54"/>
      <c r="S88" s="53" t="s">
        <v>57</v>
      </c>
      <c r="T88" s="53" t="s">
        <v>649</v>
      </c>
      <c r="U88" s="53"/>
      <c r="V88" s="54"/>
      <c r="W88" s="53" t="s">
        <v>44</v>
      </c>
      <c r="X88" s="103" t="s">
        <v>216</v>
      </c>
      <c r="Y88" s="54" t="s">
        <v>650</v>
      </c>
      <c r="Z88" s="53" t="s">
        <v>607</v>
      </c>
      <c r="AA88" s="53" t="s">
        <v>46</v>
      </c>
      <c r="AB88" s="53" t="s">
        <v>380</v>
      </c>
      <c r="AC88" s="53" t="s">
        <v>18</v>
      </c>
      <c r="AD88" s="53" t="s">
        <v>18</v>
      </c>
      <c r="AE88" s="53" t="s">
        <v>625</v>
      </c>
      <c r="AF88" s="103" t="n">
        <f>AG88/1.06</f>
        <v>12264.1509433962</v>
      </c>
      <c r="AG88" s="103" t="n">
        <v>13000</v>
      </c>
      <c r="AH88" s="103"/>
      <c r="AI88" s="83"/>
      <c r="AJ88" s="197" t="n">
        <f>AP88</f>
        <v>2025</v>
      </c>
      <c r="AK88" s="195" t="n">
        <f>AM88/1.06</f>
        <v>12264.1509433962</v>
      </c>
      <c r="AL88" s="103"/>
      <c r="AM88" s="195" t="n">
        <v>13000</v>
      </c>
      <c r="AN88" s="195"/>
      <c r="AO88" s="203"/>
      <c r="AP88" s="204" t="n">
        <v>2025</v>
      </c>
      <c r="AQ88" s="154"/>
      <c r="AR88" s="154"/>
      <c r="AS88" s="204" t="n">
        <v>2025</v>
      </c>
      <c r="AT88" s="103"/>
      <c r="AU88" s="103"/>
      <c r="AV88" s="103" t="n">
        <f>AM88-AT88</f>
        <v>13000</v>
      </c>
      <c r="AW88" s="54"/>
      <c r="AX88" s="54"/>
      <c r="AY88" s="166" t="s">
        <v>224</v>
      </c>
      <c r="AZ88" s="167"/>
    </row>
    <row r="89" s="11" customFormat="1" ht="38.25" customHeight="1">
      <c r="A89" s="170" t="s">
        <v>225</v>
      </c>
      <c r="B89" s="173" t="s">
        <v>60</v>
      </c>
      <c r="C89" s="170" t="s">
        <v>61</v>
      </c>
      <c r="D89" s="172" t="n">
        <v>44147</v>
      </c>
      <c r="E89" s="171" t="s">
        <v>651</v>
      </c>
      <c r="F89" s="171"/>
      <c r="G89" s="171" t="s">
        <v>206</v>
      </c>
      <c r="H89" s="171" t="s">
        <v>652</v>
      </c>
      <c r="I89" s="171" t="s">
        <v>652</v>
      </c>
      <c r="J89" s="178"/>
      <c r="K89" s="180" t="s">
        <v>207</v>
      </c>
      <c r="L89" s="171" t="s">
        <v>653</v>
      </c>
      <c r="M89" s="170"/>
      <c r="N89" s="179"/>
      <c r="O89" s="171" t="s">
        <v>54</v>
      </c>
      <c r="P89" s="170" t="s">
        <v>627</v>
      </c>
      <c r="Q89" s="171" t="s">
        <v>259</v>
      </c>
      <c r="R89" s="171" t="s">
        <v>654</v>
      </c>
      <c r="S89" s="171"/>
      <c r="T89" s="171"/>
      <c r="U89" s="171"/>
      <c r="V89" s="171"/>
      <c r="W89" s="170" t="s">
        <v>629</v>
      </c>
      <c r="X89" s="185"/>
      <c r="Y89" s="171" t="s">
        <v>655</v>
      </c>
      <c r="Z89" s="170" t="s">
        <v>418</v>
      </c>
      <c r="AA89" s="170" t="s">
        <v>304</v>
      </c>
      <c r="AB89" s="170" t="s">
        <v>380</v>
      </c>
      <c r="AC89" s="170" t="s">
        <v>581</v>
      </c>
      <c r="AD89" s="170" t="s">
        <v>424</v>
      </c>
      <c r="AE89" s="170" t="s">
        <v>656</v>
      </c>
      <c r="AF89" s="185" t="n">
        <f>AG89/1.06</f>
        <v>1964166.98113208</v>
      </c>
      <c r="AG89" s="185" t="n">
        <v>2082017</v>
      </c>
      <c r="AH89" s="185"/>
      <c r="AI89" s="179"/>
      <c r="AJ89" s="198"/>
      <c r="AK89" s="185"/>
      <c r="AL89" s="185"/>
      <c r="AM89" s="185"/>
      <c r="AN89" s="185"/>
      <c r="AO89" s="179"/>
      <c r="AP89" s="201"/>
      <c r="AQ89" s="202"/>
      <c r="AR89" s="202"/>
      <c r="AS89" s="201"/>
      <c r="AT89" s="185"/>
      <c r="AU89" s="185"/>
      <c r="AV89" s="185" t="n">
        <f>AM89-AT89</f>
        <v>0</v>
      </c>
      <c r="AW89" s="171"/>
      <c r="AX89" s="171"/>
      <c r="AY89" s="166" t="s">
        <v>224</v>
      </c>
      <c r="AZ89" s="167"/>
    </row>
    <row r="90" s="11" customFormat="1" ht="25.5" customHeight="1">
      <c r="A90" s="170" t="s">
        <v>363</v>
      </c>
      <c r="B90" s="173" t="s">
        <v>17</v>
      </c>
      <c r="C90" s="170"/>
      <c r="D90" s="172" t="n">
        <v>44153</v>
      </c>
      <c r="E90" s="170" t="s">
        <v>657</v>
      </c>
      <c r="F90" s="171" t="s">
        <v>658</v>
      </c>
      <c r="G90" s="171" t="s">
        <v>659</v>
      </c>
      <c r="H90" s="171"/>
      <c r="I90" s="171"/>
      <c r="J90" s="178"/>
      <c r="K90" s="180"/>
      <c r="L90" s="171"/>
      <c r="M90" s="170"/>
      <c r="N90" s="179"/>
      <c r="O90" s="171" t="s">
        <v>365</v>
      </c>
      <c r="P90" s="170" t="s">
        <v>491</v>
      </c>
      <c r="Q90" s="171" t="s">
        <v>660</v>
      </c>
      <c r="R90" s="171" t="s">
        <v>661</v>
      </c>
      <c r="S90" s="170" t="s">
        <v>662</v>
      </c>
      <c r="T90" s="170" t="s">
        <v>663</v>
      </c>
      <c r="U90" s="171" t="s">
        <v>664</v>
      </c>
      <c r="V90" s="171"/>
      <c r="W90" s="170" t="s">
        <v>476</v>
      </c>
      <c r="X90" s="186"/>
      <c r="Y90" s="185" t="s">
        <v>477</v>
      </c>
      <c r="Z90" s="171" t="s">
        <v>665</v>
      </c>
      <c r="AA90" s="171"/>
      <c r="AB90" s="171" t="s">
        <v>380</v>
      </c>
      <c r="AC90" s="170"/>
      <c r="AD90" s="170" t="s">
        <v>624</v>
      </c>
      <c r="AE90" s="171"/>
      <c r="AF90" s="185"/>
      <c r="AG90" s="185"/>
      <c r="AH90" s="185"/>
      <c r="AI90" s="179"/>
      <c r="AJ90" s="198"/>
      <c r="AK90" s="185"/>
      <c r="AL90" s="185"/>
      <c r="AM90" s="185"/>
      <c r="AN90" s="185"/>
      <c r="AO90" s="179"/>
      <c r="AP90" s="201"/>
      <c r="AQ90" s="202"/>
      <c r="AR90" s="202"/>
      <c r="AS90" s="201"/>
      <c r="AT90" s="185"/>
      <c r="AU90" s="185"/>
      <c r="AV90" s="185" t="n">
        <f>AM90-AT90</f>
        <v>0</v>
      </c>
      <c r="AW90" s="171"/>
      <c r="AX90" s="171"/>
      <c r="AY90" s="166" t="s">
        <v>375</v>
      </c>
      <c r="AZ90" s="167"/>
    </row>
    <row r="91" s="11" customFormat="1" ht="25.5" customHeight="1">
      <c r="A91" s="53" t="s">
        <v>225</v>
      </c>
      <c r="B91" s="54" t="s">
        <v>38</v>
      </c>
      <c r="C91" s="53" t="s">
        <v>61</v>
      </c>
      <c r="D91" s="55" t="n">
        <v>44170</v>
      </c>
      <c r="E91" s="54" t="s">
        <v>666</v>
      </c>
      <c r="F91" s="54"/>
      <c r="G91" s="54" t="s">
        <v>206</v>
      </c>
      <c r="H91" s="54"/>
      <c r="I91" s="54" t="s">
        <v>666</v>
      </c>
      <c r="J91" s="82"/>
      <c r="K91" s="81" t="s">
        <v>207</v>
      </c>
      <c r="L91" s="54" t="s">
        <v>667</v>
      </c>
      <c r="M91" s="54"/>
      <c r="N91" s="83"/>
      <c r="O91" s="54" t="s">
        <v>54</v>
      </c>
      <c r="P91" s="53" t="s">
        <v>668</v>
      </c>
      <c r="Q91" s="54" t="s">
        <v>226</v>
      </c>
      <c r="R91" s="54" t="s">
        <v>669</v>
      </c>
      <c r="S91" s="54"/>
      <c r="T91" s="54"/>
      <c r="U91" s="54"/>
      <c r="V91" s="54"/>
      <c r="W91" s="53" t="s">
        <v>44</v>
      </c>
      <c r="X91" s="103" t="s">
        <v>216</v>
      </c>
      <c r="Y91" s="54" t="s">
        <v>670</v>
      </c>
      <c r="Z91" s="53" t="s">
        <v>671</v>
      </c>
      <c r="AA91" s="53" t="s">
        <v>304</v>
      </c>
      <c r="AB91" s="53" t="s">
        <v>380</v>
      </c>
      <c r="AC91" s="53" t="s">
        <v>581</v>
      </c>
      <c r="AD91" s="53" t="s">
        <v>424</v>
      </c>
      <c r="AE91" s="53" t="s">
        <v>608</v>
      </c>
      <c r="AF91" s="103" t="n">
        <f>AG91/1.06</f>
        <v>47169.8113207547</v>
      </c>
      <c r="AG91" s="103" t="n">
        <v>50000</v>
      </c>
      <c r="AH91" s="103"/>
      <c r="AI91" s="83"/>
      <c r="AJ91" s="197" t="n">
        <f>AP91</f>
        <v>2025</v>
      </c>
      <c r="AK91" s="195" t="n">
        <f>AM91/1.06</f>
        <v>47169.8113207547</v>
      </c>
      <c r="AL91" s="103"/>
      <c r="AM91" s="195" t="n">
        <v>50000</v>
      </c>
      <c r="AN91" s="195"/>
      <c r="AO91" s="203"/>
      <c r="AP91" s="204" t="n">
        <v>2025</v>
      </c>
      <c r="AQ91" s="154"/>
      <c r="AR91" s="154"/>
      <c r="AS91" s="204" t="n">
        <v>2025</v>
      </c>
      <c r="AT91" s="103"/>
      <c r="AU91" s="103"/>
      <c r="AV91" s="103" t="n">
        <f>AM91-AT91</f>
        <v>50000</v>
      </c>
      <c r="AW91" s="54"/>
      <c r="AX91" s="54"/>
      <c r="AY91" s="166" t="s">
        <v>224</v>
      </c>
      <c r="AZ91" s="167"/>
    </row>
    <row r="92" s="11" customFormat="1" ht="25.5" customHeight="1">
      <c r="A92" s="61" t="s">
        <v>308</v>
      </c>
      <c r="B92" s="59" t="s">
        <v>15</v>
      </c>
      <c r="C92" s="61"/>
      <c r="D92" s="58" t="n">
        <v>44177</v>
      </c>
      <c r="E92" s="57" t="s">
        <v>529</v>
      </c>
      <c r="F92" s="57"/>
      <c r="G92" s="57"/>
      <c r="H92" s="57"/>
      <c r="I92" s="57"/>
      <c r="J92" s="86"/>
      <c r="K92" s="90"/>
      <c r="L92" s="57"/>
      <c r="M92" s="61"/>
      <c r="N92" s="87"/>
      <c r="O92" s="61" t="s">
        <v>75</v>
      </c>
      <c r="P92" s="61" t="s">
        <v>333</v>
      </c>
      <c r="Q92" s="57" t="s">
        <v>672</v>
      </c>
      <c r="R92" s="57" t="s">
        <v>673</v>
      </c>
      <c r="S92" s="57"/>
      <c r="T92" s="57"/>
      <c r="U92" s="57"/>
      <c r="V92" s="57"/>
      <c r="W92" s="61" t="s">
        <v>313</v>
      </c>
      <c r="X92" s="110"/>
      <c r="Y92" s="104" t="s">
        <v>674</v>
      </c>
      <c r="Z92" s="57" t="s">
        <v>359</v>
      </c>
      <c r="AA92" s="59" t="s">
        <v>46</v>
      </c>
      <c r="AB92" s="59" t="s">
        <v>316</v>
      </c>
      <c r="AC92" s="61" t="s">
        <v>317</v>
      </c>
      <c r="AD92" s="61"/>
      <c r="AE92" s="57"/>
      <c r="AF92" s="104"/>
      <c r="AG92" s="104"/>
      <c r="AH92" s="104"/>
      <c r="AI92" s="87"/>
      <c r="AJ92" s="88"/>
      <c r="AK92" s="104"/>
      <c r="AL92" s="104"/>
      <c r="AM92" s="104"/>
      <c r="AN92" s="104"/>
      <c r="AO92" s="87"/>
      <c r="AP92" s="155"/>
      <c r="AQ92" s="156"/>
      <c r="AR92" s="156"/>
      <c r="AS92" s="155"/>
      <c r="AT92" s="104"/>
      <c r="AU92" s="104"/>
      <c r="AV92" s="104" t="n">
        <f>AM92-AT92</f>
        <v>0</v>
      </c>
      <c r="AW92" s="57" t="s">
        <v>307</v>
      </c>
      <c r="AX92" s="57" t="s">
        <v>532</v>
      </c>
      <c r="AY92" s="209" t="s">
        <v>375</v>
      </c>
      <c r="AZ92" s="210"/>
    </row>
    <row r="93" s="11" customFormat="1" ht="25.5" customHeight="1">
      <c r="A93" s="170" t="s">
        <v>225</v>
      </c>
      <c r="B93" s="174" t="s">
        <v>3</v>
      </c>
      <c r="C93" s="170" t="s">
        <v>61</v>
      </c>
      <c r="D93" s="172" t="n">
        <v>44184</v>
      </c>
      <c r="E93" s="171" t="s">
        <v>675</v>
      </c>
      <c r="F93" s="171"/>
      <c r="G93" s="171" t="s">
        <v>206</v>
      </c>
      <c r="H93" s="171"/>
      <c r="I93" s="170" t="s">
        <v>676</v>
      </c>
      <c r="J93" s="180"/>
      <c r="K93" s="178"/>
      <c r="L93" s="171" t="s">
        <v>273</v>
      </c>
      <c r="M93" s="170"/>
      <c r="N93" s="179"/>
      <c r="O93" s="171" t="s">
        <v>54</v>
      </c>
      <c r="P93" s="170" t="s">
        <v>603</v>
      </c>
      <c r="Q93" s="171" t="s">
        <v>677</v>
      </c>
      <c r="R93" s="171" t="s">
        <v>678</v>
      </c>
      <c r="S93" s="171"/>
      <c r="T93" s="171"/>
      <c r="U93" s="171"/>
      <c r="V93" s="171"/>
      <c r="W93" s="170" t="s">
        <v>560</v>
      </c>
      <c r="X93" s="185" t="s">
        <v>236</v>
      </c>
      <c r="Y93" s="171" t="s">
        <v>679</v>
      </c>
      <c r="Z93" s="170" t="s">
        <v>418</v>
      </c>
      <c r="AA93" s="170" t="s">
        <v>304</v>
      </c>
      <c r="AB93" s="171" t="s">
        <v>380</v>
      </c>
      <c r="AC93" s="171" t="s">
        <v>19</v>
      </c>
      <c r="AD93" s="171" t="s">
        <v>624</v>
      </c>
      <c r="AE93" s="170" t="s">
        <v>680</v>
      </c>
      <c r="AF93" s="185" t="n">
        <f>AG93/1.06</f>
        <v>65686.2264150943</v>
      </c>
      <c r="AG93" s="185" t="n">
        <f>AI93*7.3</f>
        <v>69627.4</v>
      </c>
      <c r="AH93" s="185" t="s">
        <v>480</v>
      </c>
      <c r="AI93" s="179" t="n">
        <f>(8960+1080)*0.95</f>
        <v>9538</v>
      </c>
      <c r="AJ93" s="178"/>
      <c r="AK93" s="185"/>
      <c r="AL93" s="185"/>
      <c r="AM93" s="185"/>
      <c r="AN93" s="185"/>
      <c r="AO93" s="179"/>
      <c r="AP93" s="201"/>
      <c r="AQ93" s="202"/>
      <c r="AR93" s="202"/>
      <c r="AS93" s="201"/>
      <c r="AT93" s="185"/>
      <c r="AU93" s="185"/>
      <c r="AV93" s="185" t="n">
        <f>AM93-AT93</f>
        <v>0</v>
      </c>
      <c r="AW93" s="171"/>
      <c r="AX93" s="171"/>
      <c r="AY93" s="166" t="s">
        <v>224</v>
      </c>
      <c r="AZ93" s="167" t="n">
        <v>44226</v>
      </c>
    </row>
    <row r="94" s="11" customFormat="1" ht="25.5" customHeight="1">
      <c r="A94" s="170" t="s">
        <v>363</v>
      </c>
      <c r="B94" s="173" t="s">
        <v>17</v>
      </c>
      <c r="C94" s="170" t="s">
        <v>512</v>
      </c>
      <c r="D94" s="172" t="n">
        <v>44197</v>
      </c>
      <c r="E94" s="171" t="s">
        <v>681</v>
      </c>
      <c r="F94" s="171"/>
      <c r="G94" s="171"/>
      <c r="H94" s="171"/>
      <c r="I94" s="171"/>
      <c r="J94" s="178"/>
      <c r="K94" s="180"/>
      <c r="L94" s="171"/>
      <c r="M94" s="170"/>
      <c r="N94" s="179"/>
      <c r="O94" s="171" t="s">
        <v>365</v>
      </c>
      <c r="P94" s="170" t="s">
        <v>682</v>
      </c>
      <c r="Q94" s="171" t="s">
        <v>683</v>
      </c>
      <c r="R94" s="171" t="s">
        <v>684</v>
      </c>
      <c r="S94" s="170" t="s">
        <v>685</v>
      </c>
      <c r="T94" s="170" t="s">
        <v>686</v>
      </c>
      <c r="U94" s="171"/>
      <c r="V94" s="171"/>
      <c r="W94" s="170" t="s">
        <v>313</v>
      </c>
      <c r="X94" s="186"/>
      <c r="Y94" s="185" t="s">
        <v>687</v>
      </c>
      <c r="Z94" s="171" t="s">
        <v>682</v>
      </c>
      <c r="AA94" s="171"/>
      <c r="AB94" s="170" t="s">
        <v>688</v>
      </c>
      <c r="AC94" s="170" t="s">
        <v>686</v>
      </c>
      <c r="AD94" s="170" t="s">
        <v>689</v>
      </c>
      <c r="AE94" s="171"/>
      <c r="AF94" s="185"/>
      <c r="AG94" s="185"/>
      <c r="AH94" s="185"/>
      <c r="AI94" s="179"/>
      <c r="AJ94" s="198"/>
      <c r="AK94" s="185"/>
      <c r="AL94" s="185"/>
      <c r="AM94" s="185"/>
      <c r="AN94" s="185"/>
      <c r="AO94" s="179"/>
      <c r="AP94" s="201"/>
      <c r="AQ94" s="202"/>
      <c r="AR94" s="202"/>
      <c r="AS94" s="201"/>
      <c r="AT94" s="185"/>
      <c r="AU94" s="185"/>
      <c r="AV94" s="185" t="n">
        <f>AM94-AT94</f>
        <v>0</v>
      </c>
      <c r="AW94" s="171"/>
      <c r="AX94" s="171"/>
      <c r="AY94" s="166" t="s">
        <v>375</v>
      </c>
      <c r="AZ94" s="167"/>
    </row>
    <row r="95" s="11" customFormat="1" ht="38.25" customHeight="1">
      <c r="A95" s="61" t="s">
        <v>225</v>
      </c>
      <c r="B95" s="59" t="s">
        <v>15</v>
      </c>
      <c r="C95" s="61" t="s">
        <v>512</v>
      </c>
      <c r="D95" s="58" t="n">
        <v>44198</v>
      </c>
      <c r="E95" s="57" t="s">
        <v>259</v>
      </c>
      <c r="F95" s="57"/>
      <c r="G95" s="57"/>
      <c r="H95" s="57"/>
      <c r="I95" s="57"/>
      <c r="J95" s="86"/>
      <c r="K95" s="90"/>
      <c r="L95" s="57"/>
      <c r="M95" s="61"/>
      <c r="N95" s="87"/>
      <c r="O95" s="57" t="s">
        <v>54</v>
      </c>
      <c r="P95" s="61" t="s">
        <v>690</v>
      </c>
      <c r="Q95" s="57" t="s">
        <v>691</v>
      </c>
      <c r="R95" s="57" t="s">
        <v>692</v>
      </c>
      <c r="S95" s="57"/>
      <c r="T95" s="57"/>
      <c r="U95" s="57"/>
      <c r="V95" s="57"/>
      <c r="W95" s="61" t="s">
        <v>693</v>
      </c>
      <c r="X95" s="106"/>
      <c r="Y95" s="104" t="s">
        <v>694</v>
      </c>
      <c r="Z95" s="57" t="s">
        <v>315</v>
      </c>
      <c r="AA95" s="106" t="s">
        <v>304</v>
      </c>
      <c r="AB95" s="57" t="s">
        <v>380</v>
      </c>
      <c r="AC95" s="61" t="s">
        <v>19</v>
      </c>
      <c r="AD95" s="61" t="s">
        <v>624</v>
      </c>
      <c r="AE95" s="61" t="s">
        <v>695</v>
      </c>
      <c r="AF95" s="104"/>
      <c r="AG95" s="104"/>
      <c r="AH95" s="104"/>
      <c r="AI95" s="87"/>
      <c r="AJ95" s="88"/>
      <c r="AK95" s="104"/>
      <c r="AL95" s="104"/>
      <c r="AM95" s="104"/>
      <c r="AN95" s="104"/>
      <c r="AO95" s="87"/>
      <c r="AP95" s="155"/>
      <c r="AQ95" s="156"/>
      <c r="AR95" s="156"/>
      <c r="AS95" s="155"/>
      <c r="AT95" s="104"/>
      <c r="AU95" s="104"/>
      <c r="AV95" s="104" t="n">
        <f>AM95-AT95</f>
        <v>0</v>
      </c>
      <c r="AW95" s="57" t="s">
        <v>445</v>
      </c>
      <c r="AX95" s="61" t="s">
        <v>696</v>
      </c>
      <c r="AY95" s="166" t="s">
        <v>224</v>
      </c>
      <c r="AZ95" s="167" t="n">
        <v>44211</v>
      </c>
    </row>
    <row r="96" s="11" customFormat="1" ht="25.5" customHeight="1">
      <c r="A96" s="170" t="s">
        <v>202</v>
      </c>
      <c r="B96" s="171" t="s">
        <v>17</v>
      </c>
      <c r="C96" s="170" t="s">
        <v>50</v>
      </c>
      <c r="D96" s="172" t="n">
        <v>44198</v>
      </c>
      <c r="E96" s="171" t="s">
        <v>397</v>
      </c>
      <c r="F96" s="171"/>
      <c r="G96" s="171" t="s">
        <v>206</v>
      </c>
      <c r="H96" s="171" t="s">
        <v>398</v>
      </c>
      <c r="I96" s="171" t="s">
        <v>697</v>
      </c>
      <c r="J96" s="178"/>
      <c r="K96" s="180" t="s">
        <v>208</v>
      </c>
      <c r="L96" s="171" t="s">
        <v>400</v>
      </c>
      <c r="M96" s="171" t="s">
        <v>210</v>
      </c>
      <c r="N96" s="179" t="n">
        <v>3000</v>
      </c>
      <c r="O96" s="171" t="s">
        <v>365</v>
      </c>
      <c r="P96" s="170" t="s">
        <v>418</v>
      </c>
      <c r="Q96" s="171"/>
      <c r="R96" s="170"/>
      <c r="S96" s="170" t="s">
        <v>419</v>
      </c>
      <c r="T96" s="170" t="s">
        <v>424</v>
      </c>
      <c r="U96" s="170"/>
      <c r="V96" s="253" t="s">
        <v>698</v>
      </c>
      <c r="W96" s="170" t="s">
        <v>699</v>
      </c>
      <c r="X96" s="185"/>
      <c r="Y96" s="171" t="s">
        <v>700</v>
      </c>
      <c r="Z96" s="170" t="s">
        <v>701</v>
      </c>
      <c r="AA96" s="170" t="s">
        <v>371</v>
      </c>
      <c r="AB96" s="170" t="s">
        <v>368</v>
      </c>
      <c r="AC96" s="170" t="s">
        <v>369</v>
      </c>
      <c r="AD96" s="170" t="s">
        <v>369</v>
      </c>
      <c r="AE96" s="170" t="s">
        <v>702</v>
      </c>
      <c r="AF96" s="185"/>
      <c r="AG96" s="185"/>
      <c r="AH96" s="185"/>
      <c r="AI96" s="179"/>
      <c r="AJ96" s="178"/>
      <c r="AK96" s="199"/>
      <c r="AL96" s="185"/>
      <c r="AM96" s="199"/>
      <c r="AN96" s="199"/>
      <c r="AO96" s="205"/>
      <c r="AP96" s="206"/>
      <c r="AQ96" s="202"/>
      <c r="AR96" s="202"/>
      <c r="AS96" s="206"/>
      <c r="AT96" s="185"/>
      <c r="AU96" s="185"/>
      <c r="AV96" s="185" t="n">
        <f>AM96-AT96</f>
        <v>0</v>
      </c>
      <c r="AW96" s="171"/>
      <c r="AX96" s="171"/>
      <c r="AY96" s="166" t="s">
        <v>224</v>
      </c>
      <c r="AZ96" s="167" t="n">
        <v>44261</v>
      </c>
    </row>
    <row r="97" s="11" customFormat="1" ht="25.5" customHeight="1">
      <c r="A97" s="170" t="s">
        <v>225</v>
      </c>
      <c r="B97" s="173" t="s">
        <v>60</v>
      </c>
      <c r="C97" s="170" t="s">
        <v>61</v>
      </c>
      <c r="D97" s="172" t="n">
        <v>44202</v>
      </c>
      <c r="E97" s="171" t="s">
        <v>651</v>
      </c>
      <c r="F97" s="171"/>
      <c r="G97" s="171" t="s">
        <v>206</v>
      </c>
      <c r="H97" s="171" t="s">
        <v>652</v>
      </c>
      <c r="I97" s="171" t="s">
        <v>652</v>
      </c>
      <c r="J97" s="178"/>
      <c r="K97" s="180" t="s">
        <v>207</v>
      </c>
      <c r="L97" s="171" t="s">
        <v>653</v>
      </c>
      <c r="M97" s="170"/>
      <c r="N97" s="179"/>
      <c r="O97" s="171" t="s">
        <v>54</v>
      </c>
      <c r="P97" s="170" t="s">
        <v>627</v>
      </c>
      <c r="Q97" s="171" t="s">
        <v>259</v>
      </c>
      <c r="R97" s="171" t="s">
        <v>654</v>
      </c>
      <c r="S97" s="171"/>
      <c r="T97" s="171"/>
      <c r="U97" s="171"/>
      <c r="V97" s="171"/>
      <c r="W97" s="170" t="s">
        <v>629</v>
      </c>
      <c r="X97" s="185"/>
      <c r="Y97" s="171" t="s">
        <v>703</v>
      </c>
      <c r="Z97" s="170" t="s">
        <v>418</v>
      </c>
      <c r="AA97" s="170" t="s">
        <v>304</v>
      </c>
      <c r="AB97" s="170" t="s">
        <v>380</v>
      </c>
      <c r="AC97" s="170" t="s">
        <v>581</v>
      </c>
      <c r="AD97" s="170" t="s">
        <v>424</v>
      </c>
      <c r="AE97" s="170" t="s">
        <v>704</v>
      </c>
      <c r="AF97" s="185"/>
      <c r="AG97" s="185"/>
      <c r="AH97" s="185"/>
      <c r="AI97" s="179"/>
      <c r="AJ97" s="198"/>
      <c r="AK97" s="185"/>
      <c r="AL97" s="185"/>
      <c r="AM97" s="185"/>
      <c r="AN97" s="185"/>
      <c r="AO97" s="179"/>
      <c r="AP97" s="201"/>
      <c r="AQ97" s="202"/>
      <c r="AR97" s="202"/>
      <c r="AS97" s="201"/>
      <c r="AT97" s="185"/>
      <c r="AU97" s="185"/>
      <c r="AV97" s="185" t="n">
        <f>AM97-AT97</f>
        <v>0</v>
      </c>
      <c r="AW97" s="171"/>
      <c r="AX97" s="171"/>
      <c r="AY97" s="166" t="s">
        <v>224</v>
      </c>
      <c r="AZ97" s="167"/>
    </row>
    <row r="98" s="11" customFormat="1" ht="25.5" customHeight="1">
      <c r="A98" s="61" t="s">
        <v>225</v>
      </c>
      <c r="B98" s="59" t="s">
        <v>15</v>
      </c>
      <c r="C98" s="61" t="s">
        <v>512</v>
      </c>
      <c r="D98" s="58" t="n">
        <v>44202</v>
      </c>
      <c r="E98" s="57" t="s">
        <v>705</v>
      </c>
      <c r="F98" s="57"/>
      <c r="G98" s="57"/>
      <c r="H98" s="57"/>
      <c r="I98" s="57"/>
      <c r="J98" s="86"/>
      <c r="K98" s="90"/>
      <c r="L98" s="57"/>
      <c r="M98" s="61"/>
      <c r="N98" s="87"/>
      <c r="O98" s="57" t="s">
        <v>54</v>
      </c>
      <c r="P98" s="61" t="s">
        <v>333</v>
      </c>
      <c r="Q98" s="57" t="s">
        <v>672</v>
      </c>
      <c r="R98" s="57"/>
      <c r="S98" s="57"/>
      <c r="T98" s="57"/>
      <c r="U98" s="57"/>
      <c r="V98" s="57" t="s">
        <v>706</v>
      </c>
      <c r="W98" s="61" t="s">
        <v>517</v>
      </c>
      <c r="X98" s="106"/>
      <c r="Y98" s="104" t="s">
        <v>707</v>
      </c>
      <c r="Z98" s="57" t="s">
        <v>708</v>
      </c>
      <c r="AA98" s="106" t="s">
        <v>304</v>
      </c>
      <c r="AB98" s="57" t="s">
        <v>380</v>
      </c>
      <c r="AC98" s="61" t="s">
        <v>19</v>
      </c>
      <c r="AD98" s="61"/>
      <c r="AE98" s="57"/>
      <c r="AF98" s="104"/>
      <c r="AG98" s="104"/>
      <c r="AH98" s="104"/>
      <c r="AI98" s="87"/>
      <c r="AJ98" s="88"/>
      <c r="AK98" s="104"/>
      <c r="AL98" s="104"/>
      <c r="AM98" s="104"/>
      <c r="AN98" s="104"/>
      <c r="AO98" s="87"/>
      <c r="AP98" s="155"/>
      <c r="AQ98" s="156"/>
      <c r="AR98" s="156"/>
      <c r="AS98" s="155"/>
      <c r="AT98" s="104"/>
      <c r="AU98" s="104"/>
      <c r="AV98" s="104" t="n">
        <f>AM98-AT98</f>
        <v>0</v>
      </c>
      <c r="AW98" s="57" t="s">
        <v>318</v>
      </c>
      <c r="AX98" s="57" t="s">
        <v>709</v>
      </c>
      <c r="AY98" s="166" t="s">
        <v>375</v>
      </c>
      <c r="AZ98" s="167"/>
    </row>
    <row r="99" s="11" customFormat="1" ht="38.25" customHeight="1">
      <c r="A99" s="63" t="s">
        <v>363</v>
      </c>
      <c r="B99" s="63" t="s">
        <v>49</v>
      </c>
      <c r="C99" s="63" t="s">
        <v>512</v>
      </c>
      <c r="D99" s="65" t="n">
        <v>44209</v>
      </c>
      <c r="E99" s="64" t="s">
        <v>710</v>
      </c>
      <c r="F99" s="64"/>
      <c r="G99" s="64" t="s">
        <v>711</v>
      </c>
      <c r="H99" s="63" t="s">
        <v>712</v>
      </c>
      <c r="I99" s="66"/>
      <c r="J99" s="91"/>
      <c r="K99" s="92" t="s">
        <v>353</v>
      </c>
      <c r="L99" s="64" t="s">
        <v>256</v>
      </c>
      <c r="M99" s="63"/>
      <c r="N99" s="93"/>
      <c r="O99" s="63" t="s">
        <v>365</v>
      </c>
      <c r="P99" s="63" t="s">
        <v>315</v>
      </c>
      <c r="Q99" s="63"/>
      <c r="R99" s="187"/>
      <c r="S99" s="111" t="s">
        <v>260</v>
      </c>
      <c r="T99" s="112" t="s">
        <v>713</v>
      </c>
      <c r="U99" s="112"/>
      <c r="V99" s="63"/>
      <c r="W99" s="63" t="s">
        <v>313</v>
      </c>
      <c r="X99" s="113"/>
      <c r="Y99" s="63" t="s">
        <v>714</v>
      </c>
      <c r="Z99" s="64" t="s">
        <v>715</v>
      </c>
      <c r="AA99" s="64" t="s">
        <v>304</v>
      </c>
      <c r="AB99" s="63" t="s">
        <v>380</v>
      </c>
      <c r="AC99" s="63" t="s">
        <v>19</v>
      </c>
      <c r="AD99" s="63" t="s">
        <v>19</v>
      </c>
      <c r="AE99" s="64" t="s">
        <v>716</v>
      </c>
      <c r="AF99" s="113" t="n">
        <f>AG99/1.06</f>
        <v>1886792.45283019</v>
      </c>
      <c r="AG99" s="113" t="n">
        <v>2000000</v>
      </c>
      <c r="AH99" s="113"/>
      <c r="AI99" s="93"/>
      <c r="AJ99" s="92"/>
      <c r="AK99" s="113"/>
      <c r="AL99" s="113"/>
      <c r="AM99" s="113"/>
      <c r="AN99" s="113"/>
      <c r="AO99" s="93"/>
      <c r="AP99" s="159"/>
      <c r="AQ99" s="160"/>
      <c r="AR99" s="160"/>
      <c r="AS99" s="159"/>
      <c r="AT99" s="113"/>
      <c r="AU99" s="113"/>
      <c r="AV99" s="113" t="n">
        <f>AM99-AT99</f>
        <v>0</v>
      </c>
      <c r="AW99" s="63" t="s">
        <v>437</v>
      </c>
      <c r="AX99" s="64" t="s">
        <v>717</v>
      </c>
      <c r="AY99" s="166" t="s">
        <v>224</v>
      </c>
      <c r="AZ99" s="167" t="n">
        <v>44254</v>
      </c>
    </row>
    <row r="100" s="12" customFormat="1" ht="38.25" customHeight="1">
      <c r="A100" s="62" t="s">
        <v>202</v>
      </c>
      <c r="B100" s="62" t="s">
        <v>3</v>
      </c>
      <c r="C100" s="62" t="s">
        <v>50</v>
      </c>
      <c r="D100" s="175" t="n">
        <v>44218</v>
      </c>
      <c r="E100" s="62" t="s">
        <v>718</v>
      </c>
      <c r="F100" s="62"/>
      <c r="G100" s="62" t="s">
        <v>206</v>
      </c>
      <c r="H100" s="62" t="s">
        <v>718</v>
      </c>
      <c r="I100" s="62" t="s">
        <v>409</v>
      </c>
      <c r="J100" s="81" t="s">
        <v>207</v>
      </c>
      <c r="K100" s="181" t="s">
        <v>207</v>
      </c>
      <c r="L100" s="62" t="s">
        <v>292</v>
      </c>
      <c r="M100" s="62" t="s">
        <v>244</v>
      </c>
      <c r="N100" s="83" t="n">
        <v>7500</v>
      </c>
      <c r="O100" s="62" t="s">
        <v>365</v>
      </c>
      <c r="P100" s="62" t="s">
        <v>418</v>
      </c>
      <c r="Q100" s="62"/>
      <c r="R100" s="62"/>
      <c r="S100" s="62" t="s">
        <v>419</v>
      </c>
      <c r="T100" s="62" t="s">
        <v>424</v>
      </c>
      <c r="U100" s="62"/>
      <c r="V100" s="254" t="s">
        <v>412</v>
      </c>
      <c r="W100" s="62" t="s">
        <v>719</v>
      </c>
      <c r="X100" s="120" t="s">
        <v>216</v>
      </c>
      <c r="Y100" s="62" t="s">
        <v>720</v>
      </c>
      <c r="Z100" s="62" t="s">
        <v>721</v>
      </c>
      <c r="AA100" s="62" t="s">
        <v>304</v>
      </c>
      <c r="AB100" s="62" t="s">
        <v>380</v>
      </c>
      <c r="AC100" s="62" t="s">
        <v>581</v>
      </c>
      <c r="AD100" s="62" t="s">
        <v>424</v>
      </c>
      <c r="AE100" s="62" t="s">
        <v>722</v>
      </c>
      <c r="AF100" s="120" t="n">
        <f>AG100/1.0672</f>
        <v>59200</v>
      </c>
      <c r="AG100" s="120" t="n">
        <v>63178.24</v>
      </c>
      <c r="AH100" s="120"/>
      <c r="AI100" s="139"/>
      <c r="AJ100" s="196" t="n">
        <v>44265</v>
      </c>
      <c r="AK100" s="120" t="n">
        <f>AM100/1.0672</f>
        <v>59200</v>
      </c>
      <c r="AL100" s="120"/>
      <c r="AM100" s="120" t="n">
        <f>AG100</f>
        <v>63178.24</v>
      </c>
      <c r="AN100" s="120"/>
      <c r="AO100" s="139"/>
      <c r="AP100" s="207" t="n">
        <v>2025</v>
      </c>
      <c r="AQ100" s="208"/>
      <c r="AR100" s="208"/>
      <c r="AS100" s="207" t="n">
        <v>2025</v>
      </c>
      <c r="AT100" s="120"/>
      <c r="AU100" s="120"/>
      <c r="AV100" s="120" t="n">
        <f>AM100-AT100</f>
        <v>63178.24</v>
      </c>
      <c r="AW100" s="62"/>
      <c r="AX100" s="62"/>
      <c r="AY100" s="211" t="s">
        <v>224</v>
      </c>
      <c r="AZ100" s="169" t="n">
        <v>44265</v>
      </c>
    </row>
    <row r="101" s="11" customFormat="1" ht="55.5" customHeight="1">
      <c r="A101" s="170" t="s">
        <v>225</v>
      </c>
      <c r="B101" s="173" t="s">
        <v>17</v>
      </c>
      <c r="C101" s="170" t="s">
        <v>61</v>
      </c>
      <c r="D101" s="172" t="n">
        <v>44218</v>
      </c>
      <c r="E101" s="171" t="s">
        <v>723</v>
      </c>
      <c r="F101" s="171"/>
      <c r="G101" s="171" t="s">
        <v>206</v>
      </c>
      <c r="H101" s="171" t="s">
        <v>723</v>
      </c>
      <c r="I101" s="171" t="s">
        <v>724</v>
      </c>
      <c r="J101" s="180" t="s">
        <v>207</v>
      </c>
      <c r="K101" s="180" t="s">
        <v>207</v>
      </c>
      <c r="L101" s="171" t="s">
        <v>281</v>
      </c>
      <c r="M101" s="170" t="s">
        <v>274</v>
      </c>
      <c r="N101" s="179" t="n">
        <v>963</v>
      </c>
      <c r="O101" s="171" t="s">
        <v>54</v>
      </c>
      <c r="P101" s="170" t="s">
        <v>725</v>
      </c>
      <c r="Q101" s="171" t="s">
        <v>726</v>
      </c>
      <c r="R101" s="171" t="s">
        <v>727</v>
      </c>
      <c r="S101" s="171"/>
      <c r="T101" s="171"/>
      <c r="U101" s="171"/>
      <c r="V101" s="171" t="s">
        <v>728</v>
      </c>
      <c r="W101" s="170" t="s">
        <v>44</v>
      </c>
      <c r="X101" s="185"/>
      <c r="Y101" s="171" t="s">
        <v>729</v>
      </c>
      <c r="Z101" s="170" t="s">
        <v>730</v>
      </c>
      <c r="AA101" s="170" t="s">
        <v>304</v>
      </c>
      <c r="AB101" s="170" t="s">
        <v>380</v>
      </c>
      <c r="AC101" s="170" t="s">
        <v>581</v>
      </c>
      <c r="AD101" s="177" t="s">
        <v>624</v>
      </c>
      <c r="AE101" s="170" t="s">
        <v>731</v>
      </c>
      <c r="AF101" s="185" t="n">
        <v>50000</v>
      </c>
      <c r="AG101" s="185" t="n">
        <f>AF101*1.0672</f>
        <v>53360</v>
      </c>
      <c r="AH101" s="185"/>
      <c r="AI101" s="179"/>
      <c r="AJ101" s="198"/>
      <c r="AK101" s="185"/>
      <c r="AL101" s="185"/>
      <c r="AM101" s="185"/>
      <c r="AN101" s="185"/>
      <c r="AO101" s="179"/>
      <c r="AP101" s="201"/>
      <c r="AQ101" s="202"/>
      <c r="AR101" s="202"/>
      <c r="AS101" s="201"/>
      <c r="AT101" s="185"/>
      <c r="AU101" s="185"/>
      <c r="AV101" s="185" t="n">
        <f>AM101-AT101</f>
        <v>0</v>
      </c>
      <c r="AW101" s="171"/>
      <c r="AX101" s="171"/>
      <c r="AY101" s="166" t="s">
        <v>224</v>
      </c>
      <c r="AZ101" s="169" t="n">
        <v>44265</v>
      </c>
    </row>
    <row r="102" s="11" customFormat="1" ht="25.5" customHeight="1">
      <c r="A102" s="170" t="s">
        <v>37</v>
      </c>
      <c r="B102" s="173" t="s">
        <v>60</v>
      </c>
      <c r="C102" s="170" t="s">
        <v>61</v>
      </c>
      <c r="D102" s="172" t="n">
        <v>44230</v>
      </c>
      <c r="E102" s="171" t="s">
        <v>732</v>
      </c>
      <c r="F102" s="171"/>
      <c r="G102" s="171" t="s">
        <v>206</v>
      </c>
      <c r="H102" s="170" t="s">
        <v>733</v>
      </c>
      <c r="I102" s="171"/>
      <c r="J102" s="178"/>
      <c r="K102" s="180" t="s">
        <v>207</v>
      </c>
      <c r="L102" s="171" t="s">
        <v>256</v>
      </c>
      <c r="M102" s="170"/>
      <c r="N102" s="179"/>
      <c r="O102" s="171" t="s">
        <v>54</v>
      </c>
      <c r="P102" s="170" t="s">
        <v>734</v>
      </c>
      <c r="Q102" s="171" t="s">
        <v>735</v>
      </c>
      <c r="R102" s="255" t="s">
        <v>736</v>
      </c>
      <c r="S102" s="171"/>
      <c r="T102" s="171"/>
      <c r="U102" s="171"/>
      <c r="V102" s="171" t="s">
        <v>737</v>
      </c>
      <c r="W102" s="170" t="s">
        <v>76</v>
      </c>
      <c r="X102" s="185"/>
      <c r="Y102" s="170" t="s">
        <v>738</v>
      </c>
      <c r="Z102" s="170" t="s">
        <v>739</v>
      </c>
      <c r="AA102" s="170"/>
      <c r="AB102" s="170" t="s">
        <v>380</v>
      </c>
      <c r="AC102" s="170"/>
      <c r="AD102" s="170" t="s">
        <v>424</v>
      </c>
      <c r="AE102" s="171"/>
      <c r="AF102" s="185"/>
      <c r="AG102" s="185"/>
      <c r="AH102" s="185"/>
      <c r="AI102" s="179"/>
      <c r="AJ102" s="198"/>
      <c r="AK102" s="185"/>
      <c r="AL102" s="185"/>
      <c r="AM102" s="185"/>
      <c r="AN102" s="185"/>
      <c r="AO102" s="179"/>
      <c r="AP102" s="201"/>
      <c r="AQ102" s="202"/>
      <c r="AR102" s="202"/>
      <c r="AS102" s="201"/>
      <c r="AT102" s="185"/>
      <c r="AU102" s="185"/>
      <c r="AV102" s="185"/>
      <c r="AW102" s="171"/>
      <c r="AX102" s="171"/>
      <c r="AY102" s="166" t="s">
        <v>224</v>
      </c>
      <c r="AZ102" s="167" t="n">
        <v>44250</v>
      </c>
    </row>
    <row r="103" s="11" customFormat="1" ht="38.25" customHeight="1">
      <c r="A103" s="170" t="s">
        <v>225</v>
      </c>
      <c r="B103" s="173" t="s">
        <v>17</v>
      </c>
      <c r="C103" s="170" t="s">
        <v>512</v>
      </c>
      <c r="D103" s="172" t="n">
        <v>44234</v>
      </c>
      <c r="E103" s="171" t="s">
        <v>473</v>
      </c>
      <c r="F103" s="171"/>
      <c r="G103" s="171"/>
      <c r="H103" s="171"/>
      <c r="I103" s="171"/>
      <c r="J103" s="178"/>
      <c r="K103" s="180"/>
      <c r="L103" s="171"/>
      <c r="M103" s="170"/>
      <c r="N103" s="179"/>
      <c r="O103" s="171" t="s">
        <v>54</v>
      </c>
      <c r="P103" s="170" t="s">
        <v>740</v>
      </c>
      <c r="Q103" s="171" t="s">
        <v>741</v>
      </c>
      <c r="R103" s="171" t="s">
        <v>742</v>
      </c>
      <c r="S103" s="171"/>
      <c r="T103" s="171"/>
      <c r="U103" s="171"/>
      <c r="V103" s="171"/>
      <c r="W103" s="170" t="s">
        <v>476</v>
      </c>
      <c r="X103" s="188"/>
      <c r="Y103" s="185" t="s">
        <v>743</v>
      </c>
      <c r="Z103" s="171" t="s">
        <v>744</v>
      </c>
      <c r="AA103" s="170" t="s">
        <v>371</v>
      </c>
      <c r="AB103" s="170" t="s">
        <v>745</v>
      </c>
      <c r="AC103" s="170" t="s">
        <v>373</v>
      </c>
      <c r="AD103" s="170"/>
      <c r="AE103" s="171"/>
      <c r="AF103" s="185"/>
      <c r="AG103" s="185"/>
      <c r="AH103" s="185"/>
      <c r="AI103" s="179"/>
      <c r="AJ103" s="198"/>
      <c r="AK103" s="185"/>
      <c r="AL103" s="185"/>
      <c r="AM103" s="185"/>
      <c r="AN103" s="185"/>
      <c r="AO103" s="179"/>
      <c r="AP103" s="201"/>
      <c r="AQ103" s="202"/>
      <c r="AR103" s="202"/>
      <c r="AS103" s="201"/>
      <c r="AT103" s="185"/>
      <c r="AU103" s="185"/>
      <c r="AV103" s="185" t="n">
        <f>AM103-AT103</f>
        <v>0</v>
      </c>
      <c r="AW103" s="171"/>
      <c r="AX103" s="171"/>
      <c r="AY103" s="166" t="s">
        <v>375</v>
      </c>
      <c r="AZ103" s="167"/>
    </row>
    <row r="104" s="12" customFormat="1" ht="25.5" customHeight="1">
      <c r="A104" s="62" t="s">
        <v>521</v>
      </c>
      <c r="B104" s="62" t="s">
        <v>3</v>
      </c>
      <c r="C104" s="62" t="s">
        <v>39</v>
      </c>
      <c r="D104" s="175" t="n">
        <v>44236</v>
      </c>
      <c r="E104" s="62" t="s">
        <v>242</v>
      </c>
      <c r="F104" s="62" t="s">
        <v>243</v>
      </c>
      <c r="G104" s="62" t="s">
        <v>206</v>
      </c>
      <c r="H104" s="62" t="s">
        <v>242</v>
      </c>
      <c r="I104" s="62" t="s">
        <v>243</v>
      </c>
      <c r="J104" s="81" t="s">
        <v>207</v>
      </c>
      <c r="K104" s="181" t="s">
        <v>208</v>
      </c>
      <c r="L104" s="62" t="s">
        <v>209</v>
      </c>
      <c r="M104" s="62" t="s">
        <v>244</v>
      </c>
      <c r="N104" s="83" t="n">
        <v>6280</v>
      </c>
      <c r="O104" s="62" t="s">
        <v>54</v>
      </c>
      <c r="P104" s="62" t="s">
        <v>245</v>
      </c>
      <c r="Q104" s="62"/>
      <c r="R104" s="62" t="s">
        <v>247</v>
      </c>
      <c r="S104" s="62"/>
      <c r="T104" s="62"/>
      <c r="U104" s="62"/>
      <c r="V104" s="62" t="s">
        <v>248</v>
      </c>
      <c r="W104" s="62" t="s">
        <v>215</v>
      </c>
      <c r="X104" s="120" t="s">
        <v>216</v>
      </c>
      <c r="Y104" s="62" t="s">
        <v>746</v>
      </c>
      <c r="Z104" s="62" t="s">
        <v>218</v>
      </c>
      <c r="AA104" s="53" t="s">
        <v>46</v>
      </c>
      <c r="AB104" s="62" t="s">
        <v>380</v>
      </c>
      <c r="AC104" s="62" t="s">
        <v>268</v>
      </c>
      <c r="AD104" s="62" t="s">
        <v>221</v>
      </c>
      <c r="AE104" s="62" t="s">
        <v>250</v>
      </c>
      <c r="AF104" s="120" t="n">
        <v>60407.5471698113</v>
      </c>
      <c r="AG104" s="120" t="n">
        <v>64032</v>
      </c>
      <c r="AH104" s="120"/>
      <c r="AI104" s="139"/>
      <c r="AJ104" s="196" t="n">
        <v>44247</v>
      </c>
      <c r="AK104" s="120" t="n">
        <v>60407.5471698113</v>
      </c>
      <c r="AL104" s="120" t="n">
        <v>0</v>
      </c>
      <c r="AM104" s="120" t="n">
        <v>64032</v>
      </c>
      <c r="AN104" s="120"/>
      <c r="AO104" s="139"/>
      <c r="AP104" s="207" t="n">
        <v>2025</v>
      </c>
      <c r="AQ104" s="208"/>
      <c r="AR104" s="208"/>
      <c r="AS104" s="207" t="n">
        <v>2025</v>
      </c>
      <c r="AT104" s="120"/>
      <c r="AU104" s="120"/>
      <c r="AV104" s="120" t="n">
        <f>AM104-AT104</f>
        <v>64032</v>
      </c>
      <c r="AW104" s="62"/>
      <c r="AX104" s="62"/>
      <c r="AY104" s="211" t="s">
        <v>224</v>
      </c>
      <c r="AZ104" s="169"/>
    </row>
    <row r="105" s="11" customFormat="1" ht="76.5" customHeight="1">
      <c r="A105" s="170" t="s">
        <v>59</v>
      </c>
      <c r="B105" s="171" t="s">
        <v>17</v>
      </c>
      <c r="C105" s="170" t="s">
        <v>61</v>
      </c>
      <c r="D105" s="172" t="n">
        <v>44238</v>
      </c>
      <c r="E105" s="170" t="s">
        <v>747</v>
      </c>
      <c r="F105" s="170"/>
      <c r="G105" s="170" t="s">
        <v>633</v>
      </c>
      <c r="H105" s="170" t="s">
        <v>747</v>
      </c>
      <c r="I105" s="171" t="s">
        <v>748</v>
      </c>
      <c r="J105" s="180" t="s">
        <v>207</v>
      </c>
      <c r="K105" s="180" t="s">
        <v>207</v>
      </c>
      <c r="L105" s="170" t="s">
        <v>749</v>
      </c>
      <c r="M105" s="170"/>
      <c r="N105" s="179"/>
      <c r="O105" s="170" t="s">
        <v>43</v>
      </c>
      <c r="P105" s="170" t="s">
        <v>750</v>
      </c>
      <c r="Q105" s="171" t="s">
        <v>751</v>
      </c>
      <c r="R105" s="256" t="s">
        <v>752</v>
      </c>
      <c r="S105" s="189" t="s">
        <v>637</v>
      </c>
      <c r="T105" s="189" t="s">
        <v>638</v>
      </c>
      <c r="U105" s="189"/>
      <c r="V105" s="171" t="s">
        <v>753</v>
      </c>
      <c r="W105" s="170" t="s">
        <v>629</v>
      </c>
      <c r="X105" s="185"/>
      <c r="Y105" s="170" t="s">
        <v>754</v>
      </c>
      <c r="Z105" s="170" t="s">
        <v>750</v>
      </c>
      <c r="AA105" s="170"/>
      <c r="AB105" s="170" t="s">
        <v>642</v>
      </c>
      <c r="AC105" s="170" t="s">
        <v>643</v>
      </c>
      <c r="AD105" s="170" t="s">
        <v>424</v>
      </c>
      <c r="AE105" s="171" t="s">
        <v>755</v>
      </c>
      <c r="AF105" s="185"/>
      <c r="AG105" s="185" t="n">
        <f>AI105*'汇率'!B4</f>
        <v>209203.4</v>
      </c>
      <c r="AH105" s="185" t="s">
        <v>480</v>
      </c>
      <c r="AI105" s="179" t="n">
        <v>28658</v>
      </c>
      <c r="AJ105" s="178"/>
      <c r="AK105" s="185"/>
      <c r="AL105" s="185"/>
      <c r="AM105" s="185"/>
      <c r="AN105" s="185"/>
      <c r="AO105" s="179"/>
      <c r="AP105" s="201"/>
      <c r="AQ105" s="202"/>
      <c r="AR105" s="202"/>
      <c r="AS105" s="201"/>
      <c r="AT105" s="185"/>
      <c r="AU105" s="185"/>
      <c r="AV105" s="185" t="n">
        <f>AM105-AT105</f>
        <v>0</v>
      </c>
      <c r="AW105" s="171"/>
      <c r="AX105" s="171"/>
      <c r="AY105" s="166" t="s">
        <v>224</v>
      </c>
      <c r="AZ105" s="167" t="n">
        <v>44252</v>
      </c>
    </row>
    <row r="106" s="11" customFormat="1" ht="25.5" customHeight="1">
      <c r="A106" s="63" t="s">
        <v>225</v>
      </c>
      <c r="B106" s="63" t="s">
        <v>13</v>
      </c>
      <c r="C106" s="63" t="s">
        <v>512</v>
      </c>
      <c r="D106" s="65" t="n">
        <v>44239</v>
      </c>
      <c r="E106" s="63" t="s">
        <v>756</v>
      </c>
      <c r="F106" s="66" t="s">
        <v>757</v>
      </c>
      <c r="G106" s="64" t="s">
        <v>206</v>
      </c>
      <c r="H106" s="63" t="s">
        <v>756</v>
      </c>
      <c r="I106" s="66" t="s">
        <v>757</v>
      </c>
      <c r="J106" s="91"/>
      <c r="K106" s="92" t="s">
        <v>353</v>
      </c>
      <c r="L106" s="64" t="s">
        <v>292</v>
      </c>
      <c r="M106" s="63" t="s">
        <v>274</v>
      </c>
      <c r="N106" s="93" t="n">
        <v>978</v>
      </c>
      <c r="O106" s="63" t="s">
        <v>332</v>
      </c>
      <c r="P106" s="63" t="s">
        <v>315</v>
      </c>
      <c r="Q106" s="63"/>
      <c r="R106" s="187"/>
      <c r="S106" s="111"/>
      <c r="T106" s="112"/>
      <c r="U106" s="112"/>
      <c r="V106" s="63" t="s">
        <v>758</v>
      </c>
      <c r="W106" s="63"/>
      <c r="X106" s="113"/>
      <c r="Y106" s="63" t="s">
        <v>759</v>
      </c>
      <c r="Z106" s="64" t="s">
        <v>422</v>
      </c>
      <c r="AA106" s="64" t="s">
        <v>304</v>
      </c>
      <c r="AB106" s="63" t="s">
        <v>760</v>
      </c>
      <c r="AC106" s="63" t="s">
        <v>317</v>
      </c>
      <c r="AD106" s="63" t="s">
        <v>317</v>
      </c>
      <c r="AE106" s="64"/>
      <c r="AF106" s="113" t="n">
        <f>AG106/1.06</f>
        <v>91603.7735849057</v>
      </c>
      <c r="AG106" s="113" t="n">
        <v>97100</v>
      </c>
      <c r="AH106" s="113"/>
      <c r="AI106" s="93"/>
      <c r="AJ106" s="92"/>
      <c r="AK106" s="113"/>
      <c r="AL106" s="113"/>
      <c r="AM106" s="113"/>
      <c r="AN106" s="113"/>
      <c r="AO106" s="93"/>
      <c r="AP106" s="159"/>
      <c r="AQ106" s="160"/>
      <c r="AR106" s="160"/>
      <c r="AS106" s="159"/>
      <c r="AT106" s="113"/>
      <c r="AU106" s="113"/>
      <c r="AV106" s="113" t="n">
        <f>AM106-AT106</f>
        <v>0</v>
      </c>
      <c r="AW106" s="63" t="s">
        <v>307</v>
      </c>
      <c r="AX106" s="64" t="s">
        <v>761</v>
      </c>
      <c r="AY106" s="166" t="s">
        <v>224</v>
      </c>
      <c r="AZ106" s="167" t="n">
        <v>44253</v>
      </c>
    </row>
    <row r="107" s="11" customFormat="1" ht="25.5" customHeight="1">
      <c r="A107" s="170" t="s">
        <v>225</v>
      </c>
      <c r="B107" s="173" t="s">
        <v>17</v>
      </c>
      <c r="C107" s="170" t="s">
        <v>512</v>
      </c>
      <c r="D107" s="172" t="n">
        <v>44244</v>
      </c>
      <c r="E107" s="171" t="s">
        <v>762</v>
      </c>
      <c r="F107" s="171"/>
      <c r="G107" s="171"/>
      <c r="H107" s="171"/>
      <c r="I107" s="171"/>
      <c r="J107" s="178"/>
      <c r="K107" s="180"/>
      <c r="L107" s="171"/>
      <c r="M107" s="170"/>
      <c r="N107" s="179"/>
      <c r="O107" s="171" t="s">
        <v>54</v>
      </c>
      <c r="P107" s="170" t="s">
        <v>682</v>
      </c>
      <c r="Q107" s="171" t="s">
        <v>683</v>
      </c>
      <c r="R107" s="171" t="s">
        <v>763</v>
      </c>
      <c r="S107" s="171"/>
      <c r="T107" s="171"/>
      <c r="U107" s="171"/>
      <c r="V107" s="171"/>
      <c r="W107" s="170" t="s">
        <v>313</v>
      </c>
      <c r="X107" s="188"/>
      <c r="Y107" s="185" t="s">
        <v>764</v>
      </c>
      <c r="Z107" s="171" t="s">
        <v>765</v>
      </c>
      <c r="AA107" s="173" t="s">
        <v>46</v>
      </c>
      <c r="AB107" s="170" t="s">
        <v>766</v>
      </c>
      <c r="AC107" s="170" t="s">
        <v>767</v>
      </c>
      <c r="AD107" s="170"/>
      <c r="AE107" s="171"/>
      <c r="AF107" s="185"/>
      <c r="AG107" s="185"/>
      <c r="AH107" s="185"/>
      <c r="AI107" s="179"/>
      <c r="AJ107" s="198"/>
      <c r="AK107" s="185"/>
      <c r="AL107" s="185"/>
      <c r="AM107" s="185"/>
      <c r="AN107" s="185"/>
      <c r="AO107" s="179"/>
      <c r="AP107" s="201"/>
      <c r="AQ107" s="202"/>
      <c r="AR107" s="202"/>
      <c r="AS107" s="201"/>
      <c r="AT107" s="185"/>
      <c r="AU107" s="185"/>
      <c r="AV107" s="185" t="n">
        <f>AM107-AT107</f>
        <v>0</v>
      </c>
      <c r="AW107" s="171"/>
      <c r="AX107" s="171"/>
      <c r="AY107" s="166" t="s">
        <v>375</v>
      </c>
      <c r="AZ107" s="167"/>
    </row>
    <row r="108" s="11" customFormat="1" ht="51" customHeight="1">
      <c r="A108" s="170" t="s">
        <v>225</v>
      </c>
      <c r="B108" s="173" t="s">
        <v>60</v>
      </c>
      <c r="C108" s="170" t="s">
        <v>61</v>
      </c>
      <c r="D108" s="172" t="n">
        <v>44247</v>
      </c>
      <c r="E108" s="170" t="s">
        <v>768</v>
      </c>
      <c r="F108" s="170"/>
      <c r="G108" s="170" t="s">
        <v>206</v>
      </c>
      <c r="H108" s="171" t="s">
        <v>769</v>
      </c>
      <c r="I108" s="171" t="s">
        <v>770</v>
      </c>
      <c r="J108" s="178"/>
      <c r="K108" s="180" t="s">
        <v>353</v>
      </c>
      <c r="L108" s="170" t="s">
        <v>771</v>
      </c>
      <c r="M108" s="170" t="s">
        <v>387</v>
      </c>
      <c r="N108" s="179" t="s">
        <v>772</v>
      </c>
      <c r="O108" s="171" t="s">
        <v>54</v>
      </c>
      <c r="P108" s="170" t="s">
        <v>450</v>
      </c>
      <c r="Q108" s="171" t="s">
        <v>321</v>
      </c>
      <c r="R108" s="171" t="s">
        <v>773</v>
      </c>
      <c r="S108" s="171"/>
      <c r="T108" s="171"/>
      <c r="U108" s="171"/>
      <c r="V108" s="171" t="s">
        <v>774</v>
      </c>
      <c r="W108" s="170" t="s">
        <v>313</v>
      </c>
      <c r="X108" s="185"/>
      <c r="Y108" s="171" t="s">
        <v>775</v>
      </c>
      <c r="Z108" s="170" t="s">
        <v>776</v>
      </c>
      <c r="AA108" s="170" t="s">
        <v>304</v>
      </c>
      <c r="AB108" s="170" t="s">
        <v>760</v>
      </c>
      <c r="AC108" s="170" t="s">
        <v>317</v>
      </c>
      <c r="AD108" s="170" t="s">
        <v>317</v>
      </c>
      <c r="AE108" s="170" t="s">
        <v>777</v>
      </c>
      <c r="AF108" s="185" t="n">
        <f>48000+35000+32000+24000</f>
        <v>139000</v>
      </c>
      <c r="AG108" s="185" t="n">
        <f>AF108*1.06</f>
        <v>147340</v>
      </c>
      <c r="AH108" s="185"/>
      <c r="AI108" s="179"/>
      <c r="AJ108" s="198"/>
      <c r="AK108" s="185"/>
      <c r="AL108" s="185"/>
      <c r="AM108" s="185"/>
      <c r="AN108" s="185"/>
      <c r="AO108" s="179"/>
      <c r="AP108" s="201"/>
      <c r="AQ108" s="202"/>
      <c r="AR108" s="202"/>
      <c r="AS108" s="201"/>
      <c r="AT108" s="185"/>
      <c r="AU108" s="185"/>
      <c r="AV108" s="185" t="n">
        <f>AM108-AT108</f>
        <v>0</v>
      </c>
      <c r="AW108" s="171"/>
      <c r="AX108" s="171"/>
      <c r="AY108" s="166" t="s">
        <v>224</v>
      </c>
      <c r="AZ108" s="167" t="n">
        <v>44258</v>
      </c>
    </row>
    <row r="109" s="11" customFormat="1" ht="51" customHeight="1">
      <c r="A109" s="170" t="s">
        <v>363</v>
      </c>
      <c r="B109" s="173" t="s">
        <v>17</v>
      </c>
      <c r="C109" s="170" t="s">
        <v>512</v>
      </c>
      <c r="D109" s="172" t="n">
        <v>44251</v>
      </c>
      <c r="E109" s="176" t="s">
        <v>778</v>
      </c>
      <c r="F109" s="171" t="s">
        <v>779</v>
      </c>
      <c r="G109" s="171"/>
      <c r="H109" s="171" t="s">
        <v>780</v>
      </c>
      <c r="I109" s="171"/>
      <c r="J109" s="178"/>
      <c r="K109" s="180"/>
      <c r="L109" s="171"/>
      <c r="M109" s="170"/>
      <c r="N109" s="179"/>
      <c r="O109" s="171" t="s">
        <v>688</v>
      </c>
      <c r="P109" s="170" t="s">
        <v>740</v>
      </c>
      <c r="Q109" s="171" t="s">
        <v>781</v>
      </c>
      <c r="R109" s="171" t="s">
        <v>782</v>
      </c>
      <c r="S109" s="170" t="s">
        <v>78</v>
      </c>
      <c r="T109" s="170" t="s">
        <v>783</v>
      </c>
      <c r="U109" s="171"/>
      <c r="V109" s="171"/>
      <c r="W109" s="170" t="s">
        <v>476</v>
      </c>
      <c r="X109" s="188"/>
      <c r="Y109" s="193" t="s">
        <v>784</v>
      </c>
      <c r="Z109" s="171" t="s">
        <v>785</v>
      </c>
      <c r="AA109" s="171" t="s">
        <v>688</v>
      </c>
      <c r="AB109" s="170" t="s">
        <v>786</v>
      </c>
      <c r="AC109" s="170" t="s">
        <v>783</v>
      </c>
      <c r="AD109" s="177" t="s">
        <v>787</v>
      </c>
      <c r="AE109" s="171"/>
      <c r="AF109" s="185"/>
      <c r="AG109" s="185"/>
      <c r="AH109" s="185"/>
      <c r="AI109" s="179"/>
      <c r="AJ109" s="198"/>
      <c r="AK109" s="185"/>
      <c r="AL109" s="185"/>
      <c r="AM109" s="185"/>
      <c r="AN109" s="185"/>
      <c r="AO109" s="179"/>
      <c r="AP109" s="201"/>
      <c r="AQ109" s="202"/>
      <c r="AR109" s="202"/>
      <c r="AS109" s="201"/>
      <c r="AT109" s="185"/>
      <c r="AU109" s="185"/>
      <c r="AV109" s="185" t="n">
        <f>AM109-AT109</f>
        <v>0</v>
      </c>
      <c r="AW109" s="171"/>
      <c r="AX109" s="171"/>
      <c r="AY109" s="166" t="s">
        <v>375</v>
      </c>
      <c r="AZ109" s="167"/>
    </row>
    <row r="110" s="11" customFormat="1" ht="38.25" customHeight="1">
      <c r="A110" s="170" t="s">
        <v>363</v>
      </c>
      <c r="B110" s="173" t="s">
        <v>17</v>
      </c>
      <c r="C110" s="170" t="s">
        <v>512</v>
      </c>
      <c r="D110" s="172" t="n">
        <v>44253</v>
      </c>
      <c r="E110" s="177" t="s">
        <v>788</v>
      </c>
      <c r="F110" s="171" t="s">
        <v>789</v>
      </c>
      <c r="G110" s="171" t="s">
        <v>598</v>
      </c>
      <c r="H110" s="177" t="s">
        <v>788</v>
      </c>
      <c r="I110" s="171" t="s">
        <v>789</v>
      </c>
      <c r="J110" s="178"/>
      <c r="K110" s="182" t="s">
        <v>353</v>
      </c>
      <c r="L110" s="171" t="s">
        <v>209</v>
      </c>
      <c r="M110" s="170"/>
      <c r="N110" s="179"/>
      <c r="O110" s="171" t="s">
        <v>332</v>
      </c>
      <c r="P110" s="177" t="s">
        <v>790</v>
      </c>
      <c r="Q110" s="171" t="s">
        <v>791</v>
      </c>
      <c r="R110" s="171"/>
      <c r="S110" s="170"/>
      <c r="T110" s="170"/>
      <c r="U110" s="171"/>
      <c r="V110" s="171"/>
      <c r="W110" s="170" t="s">
        <v>476</v>
      </c>
      <c r="X110" s="188"/>
      <c r="Y110" s="194" t="s">
        <v>792</v>
      </c>
      <c r="Z110" s="171"/>
      <c r="AA110" s="171"/>
      <c r="AB110" s="170"/>
      <c r="AC110" s="170"/>
      <c r="AD110" s="170"/>
      <c r="AE110" s="171"/>
      <c r="AF110" s="185"/>
      <c r="AG110" s="185"/>
      <c r="AH110" s="185"/>
      <c r="AI110" s="179"/>
      <c r="AJ110" s="198"/>
      <c r="AK110" s="185"/>
      <c r="AL110" s="185"/>
      <c r="AM110" s="185"/>
      <c r="AN110" s="185"/>
      <c r="AO110" s="179"/>
      <c r="AP110" s="201"/>
      <c r="AQ110" s="202"/>
      <c r="AR110" s="202"/>
      <c r="AS110" s="201"/>
      <c r="AT110" s="185"/>
      <c r="AU110" s="185"/>
      <c r="AV110" s="185"/>
      <c r="AW110" s="171"/>
      <c r="AX110" s="177" t="s">
        <v>793</v>
      </c>
      <c r="AY110" s="166" t="s">
        <v>375</v>
      </c>
      <c r="AZ110" s="167" t="n">
        <v>44272</v>
      </c>
    </row>
    <row r="111" s="12" customFormat="1" ht="25.5" customHeight="1">
      <c r="A111" s="62" t="s">
        <v>225</v>
      </c>
      <c r="B111" s="62" t="s">
        <v>3</v>
      </c>
      <c r="C111" s="62" t="s">
        <v>512</v>
      </c>
      <c r="D111" s="175" t="n">
        <v>44259</v>
      </c>
      <c r="E111" s="62" t="s">
        <v>226</v>
      </c>
      <c r="F111" s="62" t="s">
        <v>226</v>
      </c>
      <c r="G111" s="62" t="s">
        <v>228</v>
      </c>
      <c r="H111" s="62" t="s">
        <v>794</v>
      </c>
      <c r="I111" s="62"/>
      <c r="J111" s="81" t="s">
        <v>353</v>
      </c>
      <c r="K111" s="181" t="s">
        <v>353</v>
      </c>
      <c r="L111" s="62" t="s">
        <v>273</v>
      </c>
      <c r="M111" s="62"/>
      <c r="N111" s="83"/>
      <c r="O111" s="62" t="s">
        <v>54</v>
      </c>
      <c r="P111" s="62" t="s">
        <v>795</v>
      </c>
      <c r="Q111" s="62" t="s">
        <f>E111</f>
        <v>226</v>
      </c>
      <c r="R111" s="257" t="s">
        <v>796</v>
      </c>
      <c r="S111" s="62"/>
      <c r="T111" s="62"/>
      <c r="U111" s="62"/>
      <c r="V111" s="258" t="s">
        <v>797</v>
      </c>
      <c r="W111" s="62" t="s">
        <v>798</v>
      </c>
      <c r="X111" s="120"/>
      <c r="Y111" s="62" t="s">
        <v>799</v>
      </c>
      <c r="Z111" s="62" t="s">
        <v>800</v>
      </c>
      <c r="AA111" s="53" t="s">
        <v>304</v>
      </c>
      <c r="AB111" s="62" t="s">
        <v>380</v>
      </c>
      <c r="AC111" s="62" t="s">
        <v>268</v>
      </c>
      <c r="AD111" s="62" t="s">
        <v>801</v>
      </c>
      <c r="AE111" s="62" t="s">
        <v>802</v>
      </c>
      <c r="AF111" s="120" t="n">
        <v>2617.81</v>
      </c>
      <c r="AG111" s="120" t="n">
        <f>AF111*1.0672</f>
        <v>2793.726832</v>
      </c>
      <c r="AH111" s="120" t="s">
        <v>480</v>
      </c>
      <c r="AI111" s="139" t="n">
        <f>60*6*1.0672</f>
        <v>384.192</v>
      </c>
      <c r="AJ111" s="200" t="n">
        <v>44261</v>
      </c>
      <c r="AK111" s="120" t="n">
        <f>AF111</f>
        <v>2617.81</v>
      </c>
      <c r="AL111" s="120" t="n">
        <v>23</v>
      </c>
      <c r="AM111" s="120" t="n">
        <f>(AK111+AL111)*1.0672</f>
        <v>2818.272432</v>
      </c>
      <c r="AN111" s="120"/>
      <c r="AO111" s="139"/>
      <c r="AP111" s="207" t="n">
        <v>2025</v>
      </c>
      <c r="AQ111" s="208" t="n">
        <v>44261</v>
      </c>
      <c r="AR111" s="208" t="n">
        <v>44275</v>
      </c>
      <c r="AS111" s="204" t="n">
        <v>2025</v>
      </c>
      <c r="AT111" s="195"/>
      <c r="AU111" s="195"/>
      <c r="AV111" s="195" t="n">
        <f>AM111-AT111</f>
        <v>2818.272432</v>
      </c>
      <c r="AW111" s="62"/>
      <c r="AX111" s="62"/>
      <c r="AY111" s="166" t="s">
        <v>224</v>
      </c>
      <c r="AZ111" s="167" t="n">
        <v>44261</v>
      </c>
    </row>
    <row r="112" s="12" customFormat="1" ht="27.75" customHeight="1">
      <c r="A112" s="59" t="s">
        <v>363</v>
      </c>
      <c r="B112" s="59" t="s">
        <v>15</v>
      </c>
      <c r="C112" s="59" t="s">
        <v>61</v>
      </c>
      <c r="D112" s="60" t="n">
        <v>44259</v>
      </c>
      <c r="E112" s="59" t="s">
        <v>803</v>
      </c>
      <c r="F112" s="59" t="s">
        <v>804</v>
      </c>
      <c r="G112" s="59" t="s">
        <v>43</v>
      </c>
      <c r="H112" s="59"/>
      <c r="I112" s="59" t="s">
        <v>805</v>
      </c>
      <c r="J112" s="88" t="s">
        <v>207</v>
      </c>
      <c r="K112" s="88" t="s">
        <v>207</v>
      </c>
      <c r="L112" s="59" t="s">
        <v>273</v>
      </c>
      <c r="M112" s="59"/>
      <c r="N112" s="89"/>
      <c r="O112" s="59" t="s">
        <v>43</v>
      </c>
      <c r="P112" s="59" t="s">
        <v>806</v>
      </c>
      <c r="Q112" s="59" t="s">
        <v>807</v>
      </c>
      <c r="R112" s="259" t="s">
        <v>808</v>
      </c>
      <c r="S112" s="59" t="s">
        <v>688</v>
      </c>
      <c r="T112" s="59" t="s">
        <v>809</v>
      </c>
      <c r="U112" s="59"/>
      <c r="V112" s="59" t="s">
        <v>810</v>
      </c>
      <c r="W112" s="59" t="s">
        <v>798</v>
      </c>
      <c r="X112" s="190"/>
      <c r="Y112" s="121" t="s">
        <v>811</v>
      </c>
      <c r="Z112" s="59" t="s">
        <v>806</v>
      </c>
      <c r="AA112" s="59" t="s">
        <v>688</v>
      </c>
      <c r="AB112" s="59" t="s">
        <v>812</v>
      </c>
      <c r="AC112" s="59" t="s">
        <v>809</v>
      </c>
      <c r="AD112" s="59"/>
      <c r="AE112" s="59"/>
      <c r="AF112" s="121"/>
      <c r="AG112" s="121"/>
      <c r="AH112" s="121"/>
      <c r="AI112" s="89"/>
      <c r="AJ112" s="88"/>
      <c r="AK112" s="121"/>
      <c r="AL112" s="121"/>
      <c r="AM112" s="121"/>
      <c r="AN112" s="121"/>
      <c r="AO112" s="89"/>
      <c r="AP112" s="157"/>
      <c r="AQ112" s="158"/>
      <c r="AR112" s="158"/>
      <c r="AS112" s="157"/>
      <c r="AT112" s="121"/>
      <c r="AU112" s="121"/>
      <c r="AV112" s="104"/>
      <c r="AW112" s="59" t="s">
        <v>307</v>
      </c>
      <c r="AX112" s="212" t="s">
        <v>813</v>
      </c>
      <c r="AY112" s="213" t="s">
        <v>375</v>
      </c>
      <c r="AZ112" s="169" t="n">
        <v>44273</v>
      </c>
    </row>
    <row r="113" s="11" customFormat="1" ht="38.25" customHeight="1">
      <c r="A113" s="170" t="s">
        <v>225</v>
      </c>
      <c r="B113" s="173" t="s">
        <v>17</v>
      </c>
      <c r="C113" s="170" t="s">
        <v>61</v>
      </c>
      <c r="D113" s="172" t="n">
        <v>44264</v>
      </c>
      <c r="E113" s="170" t="s">
        <v>814</v>
      </c>
      <c r="F113" s="170" t="s">
        <v>814</v>
      </c>
      <c r="G113" s="170" t="s">
        <v>122</v>
      </c>
      <c r="H113" s="170" t="s">
        <v>815</v>
      </c>
      <c r="I113" s="171"/>
      <c r="J113" s="180" t="s">
        <v>207</v>
      </c>
      <c r="K113" s="180" t="s">
        <v>816</v>
      </c>
      <c r="L113" s="170" t="s">
        <v>209</v>
      </c>
      <c r="M113" s="170" t="s">
        <v>231</v>
      </c>
      <c r="N113" s="179" t="n">
        <f>3200*7.3</f>
        <v>23360</v>
      </c>
      <c r="O113" s="171" t="s">
        <v>332</v>
      </c>
      <c r="P113" s="170" t="s">
        <v>418</v>
      </c>
      <c r="Q113" s="171"/>
      <c r="R113" s="171"/>
      <c r="S113" s="171"/>
      <c r="T113" s="171"/>
      <c r="U113" s="171"/>
      <c r="V113" s="171" t="s">
        <v>817</v>
      </c>
      <c r="W113" s="170" t="s">
        <v>335</v>
      </c>
      <c r="X113" s="185"/>
      <c r="Y113" s="170" t="s">
        <v>818</v>
      </c>
      <c r="Z113" s="170" t="s">
        <v>607</v>
      </c>
      <c r="AA113" s="170" t="s">
        <v>338</v>
      </c>
      <c r="AB113" s="173"/>
      <c r="AC113" s="173"/>
      <c r="AD113" s="173"/>
      <c r="AE113" s="170"/>
      <c r="AF113" s="185"/>
      <c r="AG113" s="185"/>
      <c r="AH113" s="185"/>
      <c r="AI113" s="179"/>
      <c r="AJ113" s="198"/>
      <c r="AK113" s="185"/>
      <c r="AL113" s="185"/>
      <c r="AM113" s="185"/>
      <c r="AN113" s="185"/>
      <c r="AO113" s="179"/>
      <c r="AP113" s="201"/>
      <c r="AQ113" s="202"/>
      <c r="AR113" s="202"/>
      <c r="AS113" s="201"/>
      <c r="AT113" s="185"/>
      <c r="AU113" s="185"/>
      <c r="AV113" s="185"/>
      <c r="AW113" s="171"/>
      <c r="AX113" s="171"/>
      <c r="AY113" s="213" t="s">
        <v>224</v>
      </c>
      <c r="AZ113" s="167"/>
    </row>
    <row r="114" s="12" customFormat="1" ht="25.5" customHeight="1">
      <c r="A114" s="59" t="s">
        <v>363</v>
      </c>
      <c r="B114" s="59" t="s">
        <v>15</v>
      </c>
      <c r="C114" s="59" t="s">
        <v>512</v>
      </c>
      <c r="D114" s="60" t="n">
        <v>44264</v>
      </c>
      <c r="E114" s="59" t="s">
        <v>819</v>
      </c>
      <c r="F114" s="59" t="s">
        <v>820</v>
      </c>
      <c r="G114" s="59" t="s">
        <v>821</v>
      </c>
      <c r="H114" s="59" t="s">
        <v>822</v>
      </c>
      <c r="I114" s="59"/>
      <c r="J114" s="88" t="s">
        <v>353</v>
      </c>
      <c r="K114" s="88" t="s">
        <v>353</v>
      </c>
      <c r="L114" s="59" t="s">
        <v>635</v>
      </c>
      <c r="M114" s="59"/>
      <c r="N114" s="89"/>
      <c r="O114" s="59" t="s">
        <v>43</v>
      </c>
      <c r="P114" s="59" t="s">
        <v>315</v>
      </c>
      <c r="Q114" s="59"/>
      <c r="R114" s="59"/>
      <c r="S114" s="59" t="s">
        <v>371</v>
      </c>
      <c r="T114" s="59" t="s">
        <v>823</v>
      </c>
      <c r="U114" s="59"/>
      <c r="V114" s="59"/>
      <c r="W114" s="59" t="s">
        <v>476</v>
      </c>
      <c r="X114" s="190"/>
      <c r="Y114" s="121" t="s">
        <v>824</v>
      </c>
      <c r="Z114" s="59" t="s">
        <v>825</v>
      </c>
      <c r="AA114" s="59" t="s">
        <v>371</v>
      </c>
      <c r="AB114" s="59" t="s">
        <v>368</v>
      </c>
      <c r="AC114" s="59" t="s">
        <v>373</v>
      </c>
      <c r="AD114" s="59"/>
      <c r="AE114" s="59"/>
      <c r="AF114" s="121"/>
      <c r="AG114" s="121"/>
      <c r="AH114" s="121"/>
      <c r="AI114" s="89"/>
      <c r="AJ114" s="88"/>
      <c r="AK114" s="121"/>
      <c r="AL114" s="121"/>
      <c r="AM114" s="121"/>
      <c r="AN114" s="121"/>
      <c r="AO114" s="89"/>
      <c r="AP114" s="157"/>
      <c r="AQ114" s="158"/>
      <c r="AR114" s="158"/>
      <c r="AS114" s="157"/>
      <c r="AT114" s="121"/>
      <c r="AU114" s="121"/>
      <c r="AV114" s="104"/>
      <c r="AW114" s="59" t="s">
        <v>307</v>
      </c>
      <c r="AX114" s="59" t="s">
        <v>826</v>
      </c>
      <c r="AY114" s="213" t="s">
        <v>224</v>
      </c>
      <c r="AZ114" s="169"/>
    </row>
    <row r="115" s="11" customFormat="1" ht="38.25" customHeight="1">
      <c r="A115" s="170" t="s">
        <v>363</v>
      </c>
      <c r="B115" s="173" t="s">
        <v>17</v>
      </c>
      <c r="C115" s="170" t="s">
        <v>61</v>
      </c>
      <c r="D115" s="172" t="n">
        <v>44264</v>
      </c>
      <c r="E115" s="170" t="s">
        <v>827</v>
      </c>
      <c r="F115" s="170"/>
      <c r="G115" s="170" t="s">
        <v>125</v>
      </c>
      <c r="H115" s="170"/>
      <c r="I115" s="171"/>
      <c r="J115" s="180" t="s">
        <v>207</v>
      </c>
      <c r="K115" s="180" t="s">
        <v>207</v>
      </c>
      <c r="L115" s="170" t="s">
        <v>393</v>
      </c>
      <c r="M115" s="170"/>
      <c r="N115" s="179"/>
      <c r="O115" s="171" t="s">
        <v>365</v>
      </c>
      <c r="P115" s="170" t="s">
        <v>828</v>
      </c>
      <c r="Q115" s="171" t="s">
        <v>246</v>
      </c>
      <c r="R115" s="260" t="s">
        <v>829</v>
      </c>
      <c r="S115" s="170" t="s">
        <v>830</v>
      </c>
      <c r="T115" s="170" t="s">
        <v>831</v>
      </c>
      <c r="U115" s="170" t="s">
        <v>832</v>
      </c>
      <c r="V115" s="170" t="s">
        <v>833</v>
      </c>
      <c r="W115" s="170" t="s">
        <v>420</v>
      </c>
      <c r="X115" s="185"/>
      <c r="Y115" s="170" t="s">
        <v>834</v>
      </c>
      <c r="Z115" s="170" t="s">
        <v>835</v>
      </c>
      <c r="AA115" s="170"/>
      <c r="AB115" s="173"/>
      <c r="AC115" s="173"/>
      <c r="AD115" s="173"/>
      <c r="AE115" s="170"/>
      <c r="AF115" s="185"/>
      <c r="AG115" s="185"/>
      <c r="AH115" s="185"/>
      <c r="AI115" s="179"/>
      <c r="AJ115" s="198"/>
      <c r="AK115" s="185"/>
      <c r="AL115" s="185"/>
      <c r="AM115" s="185"/>
      <c r="AN115" s="185"/>
      <c r="AO115" s="179"/>
      <c r="AP115" s="201"/>
      <c r="AQ115" s="202"/>
      <c r="AR115" s="202"/>
      <c r="AS115" s="201"/>
      <c r="AT115" s="185"/>
      <c r="AU115" s="185"/>
      <c r="AV115" s="185"/>
      <c r="AW115" s="171"/>
      <c r="AX115" s="171"/>
      <c r="AY115" s="213" t="s">
        <v>224</v>
      </c>
      <c r="AZ115" s="167"/>
    </row>
    <row r="116" s="11" customFormat="1" ht="25.5" customHeight="1">
      <c r="A116" s="170" t="s">
        <v>225</v>
      </c>
      <c r="B116" s="173" t="s">
        <v>17</v>
      </c>
      <c r="C116" s="170" t="s">
        <v>61</v>
      </c>
      <c r="D116" s="172" t="n">
        <v>44265</v>
      </c>
      <c r="E116" s="174" t="s">
        <v>836</v>
      </c>
      <c r="F116" s="170"/>
      <c r="G116" s="170"/>
      <c r="H116" s="170" t="s">
        <v>837</v>
      </c>
      <c r="I116" s="171"/>
      <c r="J116" s="180" t="s">
        <v>207</v>
      </c>
      <c r="K116" s="180" t="s">
        <v>207</v>
      </c>
      <c r="L116" s="170" t="s">
        <v>256</v>
      </c>
      <c r="M116" s="170" t="s">
        <v>244</v>
      </c>
      <c r="N116" s="179" t="n">
        <v>8040</v>
      </c>
      <c r="O116" s="171" t="s">
        <v>54</v>
      </c>
      <c r="P116" s="170" t="s">
        <v>620</v>
      </c>
      <c r="Q116" s="171" t="s">
        <v>321</v>
      </c>
      <c r="R116" s="184" t="s">
        <v>838</v>
      </c>
      <c r="S116" s="170"/>
      <c r="T116" s="170"/>
      <c r="U116" s="170"/>
      <c r="V116" s="170"/>
      <c r="W116" s="170" t="s">
        <v>476</v>
      </c>
      <c r="X116" s="185"/>
      <c r="Y116" s="170" t="s">
        <v>839</v>
      </c>
      <c r="Z116" s="170" t="s">
        <v>840</v>
      </c>
      <c r="AA116" s="170" t="s">
        <v>371</v>
      </c>
      <c r="AB116" s="173" t="s">
        <v>745</v>
      </c>
      <c r="AC116" s="173" t="s">
        <v>373</v>
      </c>
      <c r="AD116" s="173" t="s">
        <v>841</v>
      </c>
      <c r="AE116" s="170" t="s">
        <v>842</v>
      </c>
      <c r="AF116" s="185"/>
      <c r="AG116" s="185" t="n">
        <v>40000</v>
      </c>
      <c r="AH116" s="185"/>
      <c r="AI116" s="179"/>
      <c r="AJ116" s="198"/>
      <c r="AK116" s="185"/>
      <c r="AL116" s="185"/>
      <c r="AM116" s="185"/>
      <c r="AN116" s="185"/>
      <c r="AO116" s="179"/>
      <c r="AP116" s="201"/>
      <c r="AQ116" s="202"/>
      <c r="AR116" s="202"/>
      <c r="AS116" s="201"/>
      <c r="AT116" s="185"/>
      <c r="AU116" s="185"/>
      <c r="AV116" s="185"/>
      <c r="AW116" s="171"/>
      <c r="AX116" s="171"/>
      <c r="AY116" s="213" t="s">
        <v>224</v>
      </c>
      <c r="AZ116" s="167"/>
    </row>
    <row r="117" s="11" customFormat="1" ht="25.5" customHeight="1">
      <c r="A117" s="170" t="s">
        <v>225</v>
      </c>
      <c r="B117" s="173" t="s">
        <v>17</v>
      </c>
      <c r="C117" s="170" t="s">
        <v>61</v>
      </c>
      <c r="D117" s="172" t="n">
        <v>44265</v>
      </c>
      <c r="E117" s="174" t="s">
        <v>836</v>
      </c>
      <c r="F117" s="170"/>
      <c r="G117" s="170"/>
      <c r="H117" s="170" t="s">
        <v>837</v>
      </c>
      <c r="I117" s="171"/>
      <c r="J117" s="180" t="s">
        <v>207</v>
      </c>
      <c r="K117" s="180" t="s">
        <v>207</v>
      </c>
      <c r="L117" s="170" t="s">
        <v>256</v>
      </c>
      <c r="M117" s="170" t="s">
        <v>244</v>
      </c>
      <c r="N117" s="179" t="n">
        <v>8040</v>
      </c>
      <c r="O117" s="171" t="s">
        <v>54</v>
      </c>
      <c r="P117" s="170" t="s">
        <v>620</v>
      </c>
      <c r="Q117" s="171" t="s">
        <v>321</v>
      </c>
      <c r="R117" s="261" t="s">
        <v>843</v>
      </c>
      <c r="S117" s="170"/>
      <c r="T117" s="170"/>
      <c r="U117" s="170"/>
      <c r="V117" s="170"/>
      <c r="W117" s="170" t="s">
        <v>476</v>
      </c>
      <c r="X117" s="185"/>
      <c r="Y117" s="170" t="s">
        <v>844</v>
      </c>
      <c r="Z117" s="170" t="s">
        <v>840</v>
      </c>
      <c r="AA117" s="170" t="s">
        <v>371</v>
      </c>
      <c r="AB117" s="173" t="s">
        <v>745</v>
      </c>
      <c r="AC117" s="173" t="s">
        <v>373</v>
      </c>
      <c r="AD117" s="173" t="s">
        <v>841</v>
      </c>
      <c r="AE117" s="170" t="s">
        <v>842</v>
      </c>
      <c r="AF117" s="185"/>
      <c r="AG117" s="185" t="n">
        <f>45000*3</f>
        <v>135000</v>
      </c>
      <c r="AH117" s="185"/>
      <c r="AI117" s="179"/>
      <c r="AJ117" s="198"/>
      <c r="AK117" s="185"/>
      <c r="AL117" s="185"/>
      <c r="AM117" s="185"/>
      <c r="AN117" s="185"/>
      <c r="AO117" s="179"/>
      <c r="AP117" s="201"/>
      <c r="AQ117" s="202"/>
      <c r="AR117" s="202"/>
      <c r="AS117" s="201"/>
      <c r="AT117" s="185"/>
      <c r="AU117" s="185"/>
      <c r="AV117" s="185"/>
      <c r="AW117" s="171"/>
      <c r="AX117" s="171"/>
      <c r="AY117" s="213" t="s">
        <v>224</v>
      </c>
      <c r="AZ117" s="167"/>
    </row>
    <row r="118" s="12" customFormat="1" ht="25.5" customHeight="1">
      <c r="A118" s="62" t="s">
        <v>225</v>
      </c>
      <c r="B118" s="62" t="s">
        <v>3</v>
      </c>
      <c r="C118" s="62" t="s">
        <v>61</v>
      </c>
      <c r="D118" s="175" t="n">
        <v>44266</v>
      </c>
      <c r="E118" s="62" t="s">
        <v>845</v>
      </c>
      <c r="F118" s="62" t="s">
        <v>845</v>
      </c>
      <c r="G118" s="62" t="s">
        <v>122</v>
      </c>
      <c r="H118" s="62" t="s">
        <v>846</v>
      </c>
      <c r="I118" s="62" t="s">
        <v>847</v>
      </c>
      <c r="J118" s="81" t="s">
        <v>207</v>
      </c>
      <c r="K118" s="181" t="s">
        <v>207</v>
      </c>
      <c r="L118" s="62" t="s">
        <v>653</v>
      </c>
      <c r="M118" s="62" t="s">
        <v>210</v>
      </c>
      <c r="N118" s="83" t="n">
        <v>1539</v>
      </c>
      <c r="O118" s="62" t="s">
        <v>332</v>
      </c>
      <c r="P118" s="62" t="s">
        <v>848</v>
      </c>
      <c r="Q118" s="62"/>
      <c r="R118" s="62"/>
      <c r="S118" s="62"/>
      <c r="T118" s="62"/>
      <c r="U118" s="62"/>
      <c r="V118" s="62" t="s">
        <v>849</v>
      </c>
      <c r="W118" s="62" t="s">
        <v>719</v>
      </c>
      <c r="X118" s="120"/>
      <c r="Y118" s="62" t="s">
        <v>850</v>
      </c>
      <c r="Z118" s="62" t="s">
        <v>851</v>
      </c>
      <c r="AA118" s="53" t="s">
        <v>304</v>
      </c>
      <c r="AB118" s="62" t="s">
        <v>852</v>
      </c>
      <c r="AC118" s="62" t="s">
        <v>581</v>
      </c>
      <c r="AD118" s="62" t="s">
        <v>581</v>
      </c>
      <c r="AE118" s="62" t="s">
        <v>853</v>
      </c>
      <c r="AF118" s="120" t="n">
        <f>37000*0.8</f>
        <v>29600</v>
      </c>
      <c r="AG118" s="120" t="n">
        <f>AF118*1.0672</f>
        <v>31589.12</v>
      </c>
      <c r="AH118" s="120"/>
      <c r="AI118" s="139"/>
      <c r="AJ118" s="200"/>
      <c r="AK118" s="120" t="n">
        <f>AF118</f>
        <v>29600</v>
      </c>
      <c r="AL118" s="120"/>
      <c r="AM118" s="120" t="n">
        <f>AG118</f>
        <v>31589.12</v>
      </c>
      <c r="AN118" s="120"/>
      <c r="AO118" s="139"/>
      <c r="AP118" s="207"/>
      <c r="AQ118" s="208"/>
      <c r="AR118" s="208"/>
      <c r="AS118" s="207"/>
      <c r="AT118" s="120"/>
      <c r="AU118" s="120"/>
      <c r="AV118" s="120"/>
      <c r="AW118" s="62"/>
      <c r="AX118" s="62"/>
      <c r="AY118" s="166" t="s">
        <v>224</v>
      </c>
      <c r="AZ118" s="167"/>
    </row>
    <row r="119" s="12" customFormat="1" ht="25.5" customHeight="1">
      <c r="A119" s="59" t="s">
        <v>363</v>
      </c>
      <c r="B119" s="59" t="s">
        <v>15</v>
      </c>
      <c r="C119" s="59" t="s">
        <v>512</v>
      </c>
      <c r="D119" s="60" t="n">
        <v>44272</v>
      </c>
      <c r="E119" s="59" t="s">
        <v>854</v>
      </c>
      <c r="F119" s="59"/>
      <c r="G119" s="59" t="s">
        <v>598</v>
      </c>
      <c r="H119" s="59"/>
      <c r="I119" s="59"/>
      <c r="J119" s="88"/>
      <c r="K119" s="88" t="s">
        <v>855</v>
      </c>
      <c r="L119" s="59" t="s">
        <v>256</v>
      </c>
      <c r="M119" s="59" t="s">
        <v>856</v>
      </c>
      <c r="N119" s="89" t="n">
        <v>55100</v>
      </c>
      <c r="O119" s="59" t="s">
        <v>365</v>
      </c>
      <c r="P119" s="59" t="s">
        <v>857</v>
      </c>
      <c r="Q119" s="59" t="s">
        <v>858</v>
      </c>
      <c r="R119" s="59"/>
      <c r="S119" s="59" t="s">
        <v>688</v>
      </c>
      <c r="T119" s="59" t="s">
        <v>859</v>
      </c>
      <c r="U119" s="59"/>
      <c r="V119" s="59"/>
      <c r="W119" s="59" t="s">
        <v>313</v>
      </c>
      <c r="X119" s="190"/>
      <c r="Y119" s="121" t="s">
        <v>860</v>
      </c>
      <c r="Z119" s="59" t="s">
        <v>857</v>
      </c>
      <c r="AA119" s="59"/>
      <c r="AB119" s="59"/>
      <c r="AC119" s="59"/>
      <c r="AD119" s="59"/>
      <c r="AE119" s="59"/>
      <c r="AF119" s="121"/>
      <c r="AG119" s="121"/>
      <c r="AH119" s="121"/>
      <c r="AI119" s="89"/>
      <c r="AJ119" s="88"/>
      <c r="AK119" s="121"/>
      <c r="AL119" s="121"/>
      <c r="AM119" s="121"/>
      <c r="AN119" s="121"/>
      <c r="AO119" s="89"/>
      <c r="AP119" s="157"/>
      <c r="AQ119" s="158"/>
      <c r="AR119" s="158"/>
      <c r="AS119" s="157"/>
      <c r="AT119" s="121"/>
      <c r="AU119" s="121"/>
      <c r="AV119" s="104"/>
      <c r="AW119" s="59" t="s">
        <v>307</v>
      </c>
      <c r="AX119" s="59" t="s">
        <v>861</v>
      </c>
      <c r="AY119" s="213" t="s">
        <v>375</v>
      </c>
      <c r="AZ119" s="169"/>
    </row>
    <row r="120" s="11" customFormat="1" ht="38.25" customHeight="1">
      <c r="A120" s="170" t="s">
        <v>225</v>
      </c>
      <c r="B120" s="173" t="s">
        <v>17</v>
      </c>
      <c r="C120" s="170" t="s">
        <v>512</v>
      </c>
      <c r="D120" s="172" t="n">
        <v>44274</v>
      </c>
      <c r="E120" s="174" t="s">
        <v>862</v>
      </c>
      <c r="F120" s="170"/>
      <c r="G120" s="170"/>
      <c r="H120" s="170"/>
      <c r="I120" s="171"/>
      <c r="J120" s="180"/>
      <c r="K120" s="180"/>
      <c r="L120" s="170"/>
      <c r="M120" s="170"/>
      <c r="N120" s="179"/>
      <c r="O120" s="171" t="s">
        <v>54</v>
      </c>
      <c r="P120" s="177" t="s">
        <v>450</v>
      </c>
      <c r="Q120" s="171" t="s">
        <v>321</v>
      </c>
      <c r="R120" s="262" t="s">
        <v>863</v>
      </c>
      <c r="S120" s="170"/>
      <c r="T120" s="170"/>
      <c r="U120" s="170"/>
      <c r="V120" s="170"/>
      <c r="W120" s="170" t="s">
        <v>476</v>
      </c>
      <c r="X120" s="185"/>
      <c r="Y120" s="177" t="s">
        <v>864</v>
      </c>
      <c r="Z120" s="177" t="s">
        <v>865</v>
      </c>
      <c r="AA120" s="170" t="s">
        <v>371</v>
      </c>
      <c r="AB120" s="173" t="s">
        <v>745</v>
      </c>
      <c r="AC120" s="173" t="s">
        <v>373</v>
      </c>
      <c r="AD120" s="173" t="s">
        <v>841</v>
      </c>
      <c r="AE120" s="170" t="s">
        <v>866</v>
      </c>
      <c r="AF120" s="185" t="n">
        <v>30000</v>
      </c>
      <c r="AG120" s="185" t="n">
        <f>AF120*1.0672</f>
        <v>32016</v>
      </c>
      <c r="AH120" s="185"/>
      <c r="AI120" s="179"/>
      <c r="AJ120" s="198"/>
      <c r="AK120" s="185"/>
      <c r="AL120" s="185"/>
      <c r="AM120" s="185"/>
      <c r="AN120" s="185"/>
      <c r="AO120" s="179"/>
      <c r="AP120" s="201"/>
      <c r="AQ120" s="202"/>
      <c r="AR120" s="202"/>
      <c r="AS120" s="201"/>
      <c r="AT120" s="185"/>
      <c r="AU120" s="185"/>
      <c r="AV120" s="185"/>
      <c r="AW120" s="171"/>
      <c r="AX120" s="171"/>
      <c r="AY120" s="213"/>
      <c r="AZ120" s="167"/>
    </row>
    <row r="121" s="11" customFormat="1" ht="12.75" customHeight="1">
      <c r="D121" s="14"/>
      <c r="J121" s="15"/>
      <c r="K121" s="15"/>
      <c r="N121" s="18"/>
      <c r="AI121" s="18"/>
      <c r="AJ121" s="15"/>
      <c r="AO121" s="18"/>
      <c r="AP121" s="15"/>
      <c r="AQ121" s="19"/>
      <c r="AR121" s="19"/>
      <c r="AS121" s="15"/>
      <c r="AZ121" s="19"/>
    </row>
    <row r="122" s="11" customFormat="1" ht="12.75" customHeight="1">
      <c r="D122" s="14"/>
      <c r="J122" s="15"/>
      <c r="K122" s="15"/>
      <c r="N122" s="18"/>
      <c r="AI122" s="18"/>
      <c r="AJ122" s="15"/>
      <c r="AO122" s="18"/>
      <c r="AP122" s="15"/>
      <c r="AS122" s="15"/>
      <c r="AZ122" s="19"/>
    </row>
    <row r="123" s="11" customFormat="1" ht="12.75" customHeight="1">
      <c r="D123" s="14"/>
      <c r="J123" s="15"/>
      <c r="K123" s="15"/>
      <c r="N123" s="18"/>
      <c r="AI123" s="18"/>
      <c r="AJ123" s="15"/>
      <c r="AO123" s="18"/>
      <c r="AP123" s="15"/>
      <c r="AQ123" s="19"/>
      <c r="AR123" s="19"/>
      <c r="AS123" s="15"/>
      <c r="AZ123" s="19"/>
    </row>
    <row r="124" s="11" customFormat="1" ht="12.75" customHeight="1">
      <c r="D124" s="14"/>
      <c r="J124" s="15"/>
      <c r="K124" s="15"/>
      <c r="N124" s="18"/>
      <c r="AI124" s="18"/>
      <c r="AJ124" s="15"/>
      <c r="AO124" s="18"/>
      <c r="AP124" s="15"/>
      <c r="AQ124" s="19"/>
      <c r="AR124" s="19"/>
      <c r="AS124" s="15"/>
      <c r="AZ124" s="19"/>
    </row>
    <row r="125" s="11" customFormat="1" ht="12.75" customHeight="1">
      <c r="D125" s="14"/>
      <c r="J125" s="15"/>
      <c r="K125" s="15"/>
      <c r="N125" s="18"/>
      <c r="AI125" s="18"/>
      <c r="AJ125" s="15"/>
      <c r="AO125" s="18"/>
      <c r="AP125" s="15"/>
      <c r="AQ125" s="19"/>
      <c r="AR125" s="19"/>
      <c r="AS125" s="15"/>
      <c r="AZ125" s="19"/>
    </row>
    <row r="126" s="11" customFormat="1" ht="12.75" customHeight="1">
      <c r="D126" s="14"/>
      <c r="J126" s="15"/>
      <c r="K126" s="15"/>
      <c r="N126" s="18"/>
      <c r="AI126" s="18"/>
      <c r="AJ126" s="15"/>
      <c r="AO126" s="18"/>
      <c r="AP126" s="15"/>
      <c r="AQ126" s="19"/>
      <c r="AR126" s="19"/>
      <c r="AS126" s="15"/>
      <c r="AZ126" s="19"/>
    </row>
    <row r="127" s="11" customFormat="1" ht="12.75" customHeight="1">
      <c r="D127" s="14"/>
      <c r="J127" s="15"/>
      <c r="K127" s="15"/>
      <c r="N127" s="18"/>
      <c r="AI127" s="18"/>
      <c r="AJ127" s="15"/>
      <c r="AO127" s="18"/>
      <c r="AP127" s="15"/>
      <c r="AQ127" s="19"/>
      <c r="AR127" s="19"/>
      <c r="AS127" s="15"/>
      <c r="AZ127" s="19"/>
    </row>
    <row r="128" s="11" customFormat="1" ht="12.75" customHeight="1">
      <c r="D128" s="14"/>
      <c r="J128" s="15"/>
      <c r="K128" s="15"/>
      <c r="N128" s="18"/>
      <c r="AI128" s="18"/>
      <c r="AJ128" s="15"/>
      <c r="AO128" s="18"/>
      <c r="AP128" s="15"/>
      <c r="AQ128" s="19"/>
      <c r="AR128" s="19"/>
      <c r="AS128" s="15"/>
      <c r="AZ128" s="19"/>
    </row>
    <row r="129" s="11" customFormat="1" ht="12.75" customHeight="1">
      <c r="D129" s="14"/>
      <c r="J129" s="15"/>
      <c r="K129" s="15"/>
      <c r="N129" s="18"/>
      <c r="AI129" s="18"/>
      <c r="AJ129" s="15"/>
      <c r="AO129" s="18"/>
      <c r="AP129" s="15"/>
      <c r="AQ129" s="19"/>
      <c r="AR129" s="19"/>
      <c r="AS129" s="15"/>
      <c r="AZ129" s="19"/>
    </row>
    <row r="130" s="11" customFormat="1" ht="12.75" customHeight="1">
      <c r="D130" s="14"/>
      <c r="J130" s="15"/>
      <c r="K130" s="15"/>
      <c r="N130" s="18"/>
      <c r="AI130" s="18"/>
      <c r="AJ130" s="15"/>
      <c r="AO130" s="18"/>
      <c r="AP130" s="15"/>
      <c r="AQ130" s="19"/>
      <c r="AR130" s="19"/>
      <c r="AS130" s="15"/>
      <c r="AZ130" s="19"/>
    </row>
    <row r="131" s="11" customFormat="1" ht="12.75" customHeight="1">
      <c r="D131" s="14"/>
      <c r="J131" s="15"/>
      <c r="K131" s="15"/>
      <c r="N131" s="18"/>
      <c r="AI131" s="18"/>
      <c r="AJ131" s="15"/>
      <c r="AO131" s="18"/>
      <c r="AP131" s="15"/>
      <c r="AQ131" s="19"/>
      <c r="AR131" s="19"/>
      <c r="AS131" s="15"/>
      <c r="AZ131" s="19"/>
    </row>
    <row r="132" s="11" customFormat="1" ht="12.75" customHeight="1">
      <c r="D132" s="14"/>
      <c r="J132" s="15"/>
      <c r="K132" s="15"/>
      <c r="N132" s="18"/>
      <c r="AI132" s="18"/>
      <c r="AJ132" s="15"/>
      <c r="AO132" s="18"/>
      <c r="AP132" s="15"/>
      <c r="AQ132" s="19"/>
      <c r="AR132" s="19"/>
      <c r="AS132" s="15"/>
      <c r="AZ132" s="19"/>
    </row>
    <row r="133" s="11" customFormat="1" ht="12.75" customHeight="1">
      <c r="D133" s="14"/>
      <c r="J133" s="15"/>
      <c r="K133" s="15"/>
      <c r="N133" s="18"/>
      <c r="AI133" s="18"/>
      <c r="AJ133" s="15"/>
      <c r="AO133" s="18"/>
      <c r="AP133" s="15"/>
      <c r="AQ133" s="19"/>
      <c r="AR133" s="19"/>
      <c r="AS133" s="15"/>
      <c r="AZ133" s="19"/>
    </row>
    <row r="134" s="11" customFormat="1" ht="12.75" customHeight="1">
      <c r="D134" s="14"/>
      <c r="J134" s="15"/>
      <c r="K134" s="15"/>
      <c r="N134" s="18"/>
      <c r="AI134" s="18"/>
      <c r="AJ134" s="15"/>
      <c r="AO134" s="18"/>
      <c r="AP134" s="15"/>
      <c r="AQ134" s="19"/>
      <c r="AR134" s="19"/>
      <c r="AS134" s="15"/>
      <c r="AZ134" s="19"/>
    </row>
    <row r="135" s="11" customFormat="1" ht="12.75" customHeight="1">
      <c r="D135" s="14"/>
      <c r="J135" s="15"/>
      <c r="K135" s="15"/>
      <c r="N135" s="18"/>
      <c r="AI135" s="18"/>
      <c r="AJ135" s="15"/>
      <c r="AO135" s="18"/>
      <c r="AP135" s="15"/>
      <c r="AQ135" s="19"/>
      <c r="AR135" s="19"/>
      <c r="AS135" s="15"/>
      <c r="AZ135" s="19"/>
    </row>
    <row r="136" s="11" customFormat="1" ht="12.75" customHeight="1">
      <c r="D136" s="14"/>
      <c r="J136" s="15"/>
      <c r="K136" s="15"/>
      <c r="N136" s="18"/>
      <c r="AI136" s="18"/>
      <c r="AJ136" s="15"/>
      <c r="AO136" s="18"/>
      <c r="AP136" s="15"/>
      <c r="AQ136" s="19"/>
      <c r="AR136" s="19"/>
      <c r="AS136" s="15"/>
      <c r="AZ136" s="19"/>
    </row>
    <row r="137" s="11" customFormat="1" ht="12.75" customHeight="1">
      <c r="D137" s="14"/>
      <c r="J137" s="15"/>
      <c r="K137" s="15"/>
      <c r="N137" s="18"/>
      <c r="AI137" s="18"/>
      <c r="AJ137" s="15"/>
      <c r="AO137" s="18"/>
      <c r="AP137" s="15"/>
      <c r="AQ137" s="19"/>
      <c r="AR137" s="19"/>
      <c r="AS137" s="15"/>
      <c r="AZ137" s="19"/>
    </row>
  </sheetData>
  <autoFilter ref="A34:AZ120"/>
  <phoneticPr fontId="1" type="noConversion"/>
  <dataValidations count="15">
    <dataValidation type="list" allowBlank="1" showInputMessage="1" showErrorMessage="1" sqref="O35:O199">
      <formula1>$O$2:$O$5</formula1>
    </dataValidation>
    <dataValidation type="list" allowBlank="1" showInputMessage="1" showErrorMessage="1" sqref="AW35:AW121 AW123:AW156">
      <formula1>$AW$2:$AW$6</formula1>
    </dataValidation>
    <dataValidation type="list" allowBlank="1" showInputMessage="1" showErrorMessage="1" sqref="M35:M196">
      <formula1>$M$2:$M$10</formula1>
    </dataValidation>
    <dataValidation type="list" allowBlank="1" showInputMessage="1" showErrorMessage="1" sqref="L35:L168">
      <formula1>$L$2:$L$28</formula1>
    </dataValidation>
    <dataValidation type="list" allowBlank="1" showInputMessage="1" showErrorMessage="1" sqref="G35:G189">
      <formula1>$G$2:$G$22</formula1>
    </dataValidation>
    <dataValidation type="list" allowBlank="1" showInputMessage="1" showErrorMessage="1" sqref="A35:A169 A170:B171">
      <formula1>$A$2:$A$5</formula1>
    </dataValidation>
    <dataValidation type="list" allowBlank="1" showInputMessage="1" showErrorMessage="1" sqref="W35:W154">
      <formula1>$W$2:$W$10</formula1>
    </dataValidation>
    <dataValidation type="list" allowBlank="1" showInputMessage="1" showErrorMessage="1" sqref="Y43 Y47">
      <formula1>#REF!</formula1>
    </dataValidation>
    <dataValidation type="list" allowBlank="1" showInputMessage="1" showErrorMessage="1" sqref="X35:X213">
      <formula1>$X$2:$X$8</formula1>
    </dataValidation>
    <dataValidation type="list" allowBlank="1" showInputMessage="1" showErrorMessage="1" sqref="B35:B169 AJ121:AJ169">
      <formula1>$B$2:$B$5</formula1>
    </dataValidation>
    <dataValidation type="list" allowBlank="1" showInputMessage="1" showErrorMessage="1" sqref="L4:L32">
      <formula1>$L$1:$L$26</formula1>
    </dataValidation>
    <dataValidation type="list" allowBlank="1" showInputMessage="1" showErrorMessage="1" sqref="M28:M32">
      <formula1>$D$1:$D$3</formula1>
    </dataValidation>
    <dataValidation type="list" allowBlank="1" showInputMessage="1" showErrorMessage="1" sqref="C35:C163">
      <formula1>$C$2:$C$4</formula1>
    </dataValidation>
    <dataValidation type="list" allowBlank="1" showInputMessage="1" showErrorMessage="1" sqref="AA35:AA142">
      <formula1>$AA$2:$AA$5</formula1>
    </dataValidation>
    <dataValidation type="list" allowBlank="1" showInputMessage="1" showErrorMessage="1" sqref="G4 E18:G18 D11:D19 D24:D28 H11:H18 E10:F17 E23:H28 F29:H32">
      <formula1>$C$1:$C$2</formula1>
    </dataValidation>
  </dataValidations>
  <hyperlinks>
    <hyperlink ref="V45" r:id="rId1"/>
    <hyperlink ref="R58" r:id="rId2"/>
    <hyperlink ref="R71" r:id="rId3"/>
    <hyperlink ref="V71" r:id="rId4"/>
    <hyperlink ref="R73" r:id="rId5"/>
    <hyperlink ref="R75" r:id="rId6"/>
    <hyperlink ref="R76" r:id="rId7"/>
    <hyperlink ref="R79" r:id="rId8"/>
    <hyperlink ref="R81" r:id="rId9"/>
    <hyperlink ref="R85" r:id="rId10"/>
    <hyperlink ref="V85" r:id="rId11"/>
    <hyperlink ref="V86" r:id="rId12"/>
    <hyperlink ref="V96" r:id="rId13"/>
    <hyperlink ref="R102" r:id="rId14"/>
    <hyperlink ref="V111" r:id="rId15"/>
    <hyperlink ref="R112" r:id="rId16"/>
    <hyperlink ref="R115" r:id="rId17"/>
  </hyperlinks>
  <pageMargins left="0.7" right="0.7" top="0.75" bottom="0.75" header="0.3" footer="0.3"/>
  <legacyDrawing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12.75" customHeight="1"/>
  <sheetData>
    <row r="1" ht="13.1" customHeight="1">
      <c r="A1" s="231"/>
      <c r="B1" s="5" t="s">
        <v>867</v>
      </c>
      <c r="C1" s="6"/>
      <c r="D1" s="7" t="s">
        <v>868</v>
      </c>
    </row>
    <row r="2" ht="12.75" customHeight="1">
      <c r="A2" s="8" t="n">
        <v>2023</v>
      </c>
      <c r="B2" s="9" t="n">
        <v>7.3</v>
      </c>
      <c r="C2" s="9"/>
      <c r="D2" s="9" t="n">
        <v>7.68</v>
      </c>
    </row>
    <row r="3" ht="12.75" customHeight="1">
      <c r="A3" s="8" t="n">
        <v>2024</v>
      </c>
      <c r="B3" s="9"/>
      <c r="C3" s="9"/>
      <c r="D3" s="9"/>
    </row>
    <row r="4" ht="12.75" customHeight="1">
      <c r="A4" s="8" t="n">
        <v>2025</v>
      </c>
      <c r="B4" s="9" t="n">
        <v>7.3</v>
      </c>
      <c r="C4" s="9"/>
      <c r="D4" s="9"/>
    </row>
    <row r="5" ht="12.75" customHeight="1">
      <c r="A5" s="8"/>
    </row>
  </sheetData>
  <phoneticPr fontId="1" type="noConversion"/>
  <pageMargins left="0.7" right="0.7" top="0.75" bottom="0.75" header="0.3" footer="0.3"/>
</worksheet>
</file>

<file path=customXml/dingComments.xml><?xml version="1.0" encoding="utf-8"?>
<dingComments>
  <dingCommentList sheetId="2">
    <dingComment ref="AI111" cmtId="cmt-eca73d9a-59032"/>
    <dingComment ref="N58" cmtId="cmt-d54f00d2-16560"/>
    <dingComment ref="AL57" cmtId="cmt-476f50a2-46783"/>
    <dingComment ref="AN38" cmtId="cmt-de410b03-60768"/>
    <dingComment ref="AG76" cmtId="cmt-ff87bc4f-70577"/>
    <dingComment ref="M6" cmtId="cmt-d34177fb-04112"/>
    <dingComment ref="AT54" cmtId="cmt-7e41f922-06523"/>
    <dingComment ref="AV41" cmtId="cmt-3b88252d-28296"/>
    <dingComment ref="AV54" cmtId="cmt-af5a9e0b-32139"/>
    <dingComment ref="X2" cmtId="cmt-fb88f652-84930"/>
    <dingComment ref="AM57" cmtId="cmt-a22ab9aa-75472"/>
    <dingComment ref="O84" cmtId="cmt-6c48a228-78898"/>
    <dingComment ref="AF76" cmtId="cmt-8ab998eb-51514"/>
    <dingComment ref="AV57" cmtId="cmt-cdd4694a-36630"/>
    <dingComment ref="O78" cmtId="cmt-ba282633-20715"/>
    <dingComment ref="M7" cmtId="cmt-0587e878-44504"/>
    <dingComment ref="U90" cmtId="cmt-2aa5be77-90025"/>
    <dingComment ref="AV55" cmtId="cmt-6af3f210-69966"/>
    <dingComment ref="AB96" cmtId="cmt-0ddf48c2-69858"/>
    <dingComment ref="X34" cmtId="cmt-ee8d6ba6-47818"/>
  </dingCommentList>
</dingComment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2025-04-18T13:29:23Z</dcterms:modified>
</cp:coreProperties>
</file>